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zis\Desktop\ROROSECA for Software\Locked For Website (Password is ROROSECA17)\"/>
    </mc:Choice>
  </mc:AlternateContent>
  <bookViews>
    <workbookView xWindow="0" yWindow="0" windowWidth="28770" windowHeight="12300"/>
  </bookViews>
  <sheets>
    <sheet name="Goth - Ghent" sheetId="1" r:id="rId1"/>
  </sheets>
  <calcPr calcId="162913"/>
</workbook>
</file>

<file path=xl/calcChain.xml><?xml version="1.0" encoding="utf-8"?>
<calcChain xmlns="http://schemas.openxmlformats.org/spreadsheetml/2006/main">
  <c r="E11" i="1" l="1"/>
  <c r="E12" i="1"/>
  <c r="E13" i="1"/>
  <c r="E10" i="1"/>
  <c r="D11" i="1"/>
  <c r="D12" i="1"/>
  <c r="D13" i="1"/>
  <c r="D10" i="1"/>
  <c r="C11" i="1"/>
  <c r="C12" i="1"/>
  <c r="C13" i="1"/>
  <c r="C10" i="1"/>
  <c r="D14" i="1" l="1"/>
  <c r="E14" i="1"/>
  <c r="C14" i="1"/>
  <c r="I17" i="1" l="1"/>
  <c r="I5" i="1"/>
  <c r="G17" i="1"/>
  <c r="G2" i="1"/>
  <c r="D23" i="1" l="1"/>
  <c r="S24" i="1" s="1"/>
  <c r="D24" i="1"/>
  <c r="D25" i="1"/>
  <c r="D26" i="1"/>
  <c r="J5" i="1"/>
  <c r="D27" i="1" l="1"/>
  <c r="V24" i="1"/>
  <c r="Y24" i="1"/>
  <c r="F13" i="1"/>
  <c r="F12" i="1"/>
  <c r="F11" i="1"/>
  <c r="F10" i="1"/>
  <c r="J17" i="1"/>
  <c r="S25" i="1"/>
  <c r="S27" i="1"/>
  <c r="F17" i="1"/>
  <c r="F14" i="1" l="1"/>
  <c r="F19" i="1"/>
  <c r="E24" i="1"/>
  <c r="T25" i="1" s="1"/>
  <c r="E26" i="1"/>
  <c r="T27" i="1" s="1"/>
  <c r="E25" i="1"/>
  <c r="T26" i="1" s="1"/>
  <c r="E23" i="1"/>
  <c r="V25" i="1"/>
  <c r="Y25" i="1"/>
  <c r="Y27" i="1"/>
  <c r="V27" i="1"/>
  <c r="S28" i="1"/>
  <c r="S26" i="1"/>
  <c r="C18" i="1"/>
  <c r="C24" i="1" s="1"/>
  <c r="C19" i="1"/>
  <c r="C25" i="1" s="1"/>
  <c r="C20" i="1"/>
  <c r="C17" i="1"/>
  <c r="C23" i="1" s="1"/>
  <c r="E27" i="1" l="1"/>
  <c r="T28" i="1" s="1"/>
  <c r="C26" i="1"/>
  <c r="R27" i="1" s="1"/>
  <c r="V26" i="1"/>
  <c r="Y26" i="1"/>
  <c r="Z27" i="1"/>
  <c r="W27" i="1"/>
  <c r="Z25" i="1"/>
  <c r="W25" i="1"/>
  <c r="T24" i="1"/>
  <c r="Y28" i="1"/>
  <c r="V28" i="1"/>
  <c r="W26" i="1"/>
  <c r="Z26" i="1"/>
  <c r="R24" i="1"/>
  <c r="R26" i="1"/>
  <c r="R25" i="1"/>
  <c r="C27" i="1" l="1"/>
  <c r="R28" i="1" s="1"/>
  <c r="X27" i="1"/>
  <c r="U27" i="1"/>
  <c r="X25" i="1"/>
  <c r="U25" i="1"/>
  <c r="X26" i="1"/>
  <c r="U26" i="1"/>
  <c r="Z24" i="1"/>
  <c r="W24" i="1"/>
  <c r="Z28" i="1"/>
  <c r="W28" i="1"/>
  <c r="X24" i="1"/>
  <c r="U24" i="1"/>
  <c r="U28" i="1" l="1"/>
  <c r="X28" i="1"/>
</calcChain>
</file>

<file path=xl/sharedStrings.xml><?xml version="1.0" encoding="utf-8"?>
<sst xmlns="http://schemas.openxmlformats.org/spreadsheetml/2006/main" count="61" uniqueCount="43">
  <si>
    <t>SHIP</t>
  </si>
  <si>
    <t>ROUTE</t>
  </si>
  <si>
    <t>GOTHENBURG GHENT</t>
  </si>
  <si>
    <t>HOURS BERTH PER WEEK</t>
  </si>
  <si>
    <t>HOURS SAILING PER WEEK</t>
  </si>
  <si>
    <t>Baseline</t>
  </si>
  <si>
    <t>ME Sailing</t>
  </si>
  <si>
    <t>AE Sailing</t>
  </si>
  <si>
    <t>AE+Boilers BERTH</t>
  </si>
  <si>
    <t>Total</t>
  </si>
  <si>
    <t>Total Fuel Consumption WEEK</t>
  </si>
  <si>
    <t>NEW Hours berth per week</t>
  </si>
  <si>
    <t>New Sailing Hours</t>
  </si>
  <si>
    <t>Distance per Week</t>
  </si>
  <si>
    <t>Average Speed</t>
  </si>
  <si>
    <t>Sailings per Week</t>
  </si>
  <si>
    <t>Slow Steaming extra 1 Hour</t>
  </si>
  <si>
    <t>New Sailings per Week</t>
  </si>
  <si>
    <t>BASELINE</t>
  </si>
  <si>
    <t>Ships Deployed</t>
  </si>
  <si>
    <t>Ship A</t>
  </si>
  <si>
    <t>Ship B</t>
  </si>
  <si>
    <t>Ship C</t>
  </si>
  <si>
    <t>Ship D</t>
  </si>
  <si>
    <t>SPEED OR FREQUENCY ALTERATIONS</t>
  </si>
  <si>
    <t>Average</t>
  </si>
  <si>
    <t>WEEKLY FUEL CONSUMPTION</t>
  </si>
  <si>
    <t>Proposed Exponent</t>
  </si>
  <si>
    <t>LEGEND</t>
  </si>
  <si>
    <t>This means INPUT</t>
  </si>
  <si>
    <t>This means Result</t>
  </si>
  <si>
    <t>extra hours:</t>
  </si>
  <si>
    <t>CO2</t>
  </si>
  <si>
    <t>SO2</t>
  </si>
  <si>
    <t>Cruise Emissions (Main Engine)</t>
  </si>
  <si>
    <t>Cruise Emissions (Aux. Engine)</t>
  </si>
  <si>
    <t>Port Emissions</t>
  </si>
  <si>
    <t>Fuel ME per hour SAILING per ship</t>
  </si>
  <si>
    <t>Fuel AE per hour SAILING per ship</t>
  </si>
  <si>
    <t xml:space="preserve"> Fuel port per hour berth</t>
  </si>
  <si>
    <t xml:space="preserve">New Idle Berth Hours </t>
  </si>
  <si>
    <t>Link To Reports</t>
  </si>
  <si>
    <r>
      <t xml:space="preserve">Instructions on Using this Software:
</t>
    </r>
    <r>
      <rPr>
        <b/>
        <sz val="12"/>
        <color theme="1"/>
        <rFont val="Times New Roman"/>
        <family val="1"/>
      </rPr>
      <t xml:space="preserve">This file allows the examination of the effects of a change of sailing speed, or sailing frequency to the Gothenburg - Ghent service. The change of speed is automatically calculated once the user provides the Input (extra hours of sailing, this can be positive or negative - faster service -) It allows the estimation of the new fuel consumption, assuming that the change is for 1 week of normal (high-season) service. The baseline fuel consumptions for the 4 vessels deployed in the route are given based on the sailing schedule of 2015, with some changes to the actual consumption due to confidentiality. The new fuel consumption is calculated based on the use of the 'propeller law', with an exponent that has been calibrated based on real data (taking into consideration weather effects). The file also calculates the emissions change, and some graphs are automatically created to show this difference. For the vessel-swapping measure, it is necessary to compare emissions from vessels deployed in other routes. Due to confidentiality these will not be uploaded publicly. 
For more information, read the Public report on Task 3.1                       ---&gt;
Should you require to change more parameters,  please contact either of the following DTU team members: 
Harilaos Psaraftis </t>
    </r>
    <r>
      <rPr>
        <b/>
        <sz val="12"/>
        <color rgb="FF0070C0"/>
        <rFont val="Times New Roman"/>
        <family val="1"/>
      </rPr>
      <t xml:space="preserve">hnpsar@dtu.dk </t>
    </r>
    <r>
      <rPr>
        <b/>
        <sz val="12"/>
        <color theme="1"/>
        <rFont val="Times New Roman"/>
        <family val="1"/>
      </rPr>
      <t xml:space="preserve">
 Thalis Zis </t>
    </r>
    <r>
      <rPr>
        <b/>
        <sz val="12"/>
        <color rgb="FF0070C0"/>
        <rFont val="Times New Roman"/>
        <family val="1"/>
      </rPr>
      <t xml:space="preserve">tzis@dtu.dk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</si>
</sst>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4"/>
      <color theme="0"/>
      <name val="Calibri"/>
      <family val="2"/>
      <scheme val="minor"/>
    </font>
    <font>
      <sz val="11"/>
      <color rgb="FF3F3F76"/>
      <name val="Calibri"/>
      <family val="2"/>
      <scheme val="minor"/>
    </font>
    <font>
      <sz val="11"/>
      <color rgb="FF9C6500"/>
      <name val="Calibri"/>
      <family val="2"/>
      <scheme val="minor"/>
    </font>
    <font>
      <b/>
      <sz val="14"/>
      <color theme="1"/>
      <name val="Calibri"/>
      <family val="2"/>
      <scheme val="minor"/>
    </font>
    <font>
      <b/>
      <sz val="22"/>
      <color theme="1"/>
      <name val="Times New Roman"/>
      <family val="1"/>
    </font>
    <font>
      <b/>
      <sz val="12"/>
      <color theme="1"/>
      <name val="Times New Roman"/>
      <family val="1"/>
    </font>
    <font>
      <sz val="20"/>
      <color theme="0"/>
      <name val="Calibri"/>
      <family val="2"/>
      <scheme val="minor"/>
    </font>
    <font>
      <b/>
      <sz val="12"/>
      <color rgb="FF0070C0"/>
      <name val="Times New Roman"/>
      <family val="1"/>
    </font>
    <font>
      <sz val="11"/>
      <name val="Calibri"/>
      <family val="2"/>
      <scheme val="minor"/>
    </font>
    <font>
      <u/>
      <sz val="11"/>
      <color theme="10"/>
      <name val="Calibri"/>
      <family val="2"/>
      <scheme val="minor"/>
    </font>
    <font>
      <u/>
      <sz val="14"/>
      <color theme="10"/>
      <name val="Tahoma"/>
      <family val="2"/>
    </font>
  </fonts>
  <fills count="17">
    <fill>
      <patternFill patternType="none"/>
    </fill>
    <fill>
      <patternFill patternType="gray125"/>
    </fill>
    <fill>
      <patternFill patternType="solid">
        <fgColor rgb="FFA5A5A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7"/>
      </patternFill>
    </fill>
    <fill>
      <patternFill patternType="solid">
        <fgColor theme="9" tint="0.59999389629810485"/>
        <bgColor indexed="65"/>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8064A2"/>
        <bgColor indexed="64"/>
      </patternFill>
    </fill>
    <fill>
      <patternFill patternType="solid">
        <fgColor rgb="FFCCC0DA"/>
        <bgColor indexed="64"/>
      </patternFill>
    </fill>
  </fills>
  <borders count="20">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2" borderId="1" applyNumberFormat="0" applyAlignment="0" applyProtection="0"/>
    <xf numFmtId="0" fontId="4" fillId="3"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6" borderId="0" applyNumberFormat="0" applyBorder="0" applyAlignment="0" applyProtection="0"/>
    <xf numFmtId="0" fontId="7" fillId="11" borderId="4" applyNumberFormat="0" applyAlignment="0" applyProtection="0"/>
    <xf numFmtId="0" fontId="8" fillId="12" borderId="0" applyNumberFormat="0" applyBorder="0" applyAlignment="0" applyProtection="0"/>
    <xf numFmtId="0" fontId="1" fillId="13" borderId="5" applyNumberFormat="0" applyFont="0" applyAlignment="0" applyProtection="0"/>
    <xf numFmtId="0" fontId="15" fillId="0" borderId="0" applyNumberFormat="0" applyFill="0" applyBorder="0" applyAlignment="0" applyProtection="0"/>
  </cellStyleXfs>
  <cellXfs count="54">
    <xf numFmtId="0" fontId="0" fillId="0" borderId="0" xfId="0"/>
    <xf numFmtId="0" fontId="0" fillId="0" borderId="0" xfId="0"/>
    <xf numFmtId="0" fontId="0" fillId="0" borderId="0" xfId="0"/>
    <xf numFmtId="0" fontId="3" fillId="7" borderId="0" xfId="0" applyFont="1" applyFill="1"/>
    <xf numFmtId="0" fontId="3" fillId="10" borderId="0" xfId="0" applyFont="1" applyFill="1"/>
    <xf numFmtId="0" fontId="3" fillId="9" borderId="0" xfId="0" applyFont="1" applyFill="1"/>
    <xf numFmtId="0" fontId="3" fillId="8" borderId="0" xfId="0" applyFont="1" applyFill="1"/>
    <xf numFmtId="0" fontId="0" fillId="0" borderId="0" xfId="0"/>
    <xf numFmtId="0" fontId="3" fillId="0" borderId="0" xfId="0" applyFont="1"/>
    <xf numFmtId="0" fontId="0" fillId="0" borderId="0" xfId="0" applyFill="1" applyBorder="1"/>
    <xf numFmtId="0" fontId="3" fillId="7" borderId="0" xfId="0" applyFont="1" applyFill="1"/>
    <xf numFmtId="0" fontId="3" fillId="10" borderId="0" xfId="0" applyFont="1" applyFill="1"/>
    <xf numFmtId="0" fontId="3" fillId="9" borderId="0" xfId="0" applyFont="1" applyFill="1"/>
    <xf numFmtId="0" fontId="3" fillId="8" borderId="0" xfId="0" applyFont="1" applyFill="1"/>
    <xf numFmtId="0" fontId="0" fillId="0" borderId="2" xfId="0" applyBorder="1"/>
    <xf numFmtId="0" fontId="0" fillId="0" borderId="3" xfId="0" applyBorder="1"/>
    <xf numFmtId="0" fontId="6" fillId="2" borderId="1" xfId="1" applyFont="1"/>
    <xf numFmtId="0" fontId="0" fillId="0" borderId="0" xfId="0"/>
    <xf numFmtId="0" fontId="0" fillId="0" borderId="0" xfId="0" applyAlignment="1">
      <alignment horizontal="center"/>
    </xf>
    <xf numFmtId="0" fontId="3" fillId="0" borderId="0" xfId="0" applyFont="1" applyAlignment="1">
      <alignment horizontal="center"/>
    </xf>
    <xf numFmtId="0" fontId="12" fillId="14" borderId="0" xfId="0" applyFont="1" applyFill="1" applyAlignment="1">
      <alignment horizontal="center" vertical="center"/>
    </xf>
    <xf numFmtId="0" fontId="0" fillId="13" borderId="5" xfId="8" applyFont="1"/>
    <xf numFmtId="0" fontId="4" fillId="5" borderId="0" xfId="4" applyBorder="1"/>
    <xf numFmtId="0" fontId="4" fillId="0" borderId="0" xfId="0" applyFont="1"/>
    <xf numFmtId="0" fontId="7" fillId="11" borderId="4" xfId="6" applyAlignment="1">
      <alignment horizontal="center"/>
    </xf>
    <xf numFmtId="0" fontId="4" fillId="15" borderId="0" xfId="4" applyFill="1" applyBorder="1"/>
    <xf numFmtId="0" fontId="3" fillId="6" borderId="17" xfId="5" applyFont="1" applyBorder="1"/>
    <xf numFmtId="0" fontId="5" fillId="3" borderId="18" xfId="2" applyFont="1" applyBorder="1"/>
    <xf numFmtId="0" fontId="3" fillId="4" borderId="19" xfId="3" applyFont="1" applyBorder="1"/>
    <xf numFmtId="0" fontId="0" fillId="0" borderId="13" xfId="0" applyBorder="1"/>
    <xf numFmtId="2" fontId="0" fillId="0" borderId="0" xfId="0" applyNumberFormat="1"/>
    <xf numFmtId="0" fontId="14" fillId="12" borderId="0" xfId="7" applyFont="1" applyAlignment="1">
      <alignment horizontal="center"/>
    </xf>
    <xf numFmtId="0" fontId="0" fillId="0" borderId="0" xfId="0" applyAlignment="1">
      <alignment horizontal="center" vertical="center"/>
    </xf>
    <xf numFmtId="2" fontId="4" fillId="5" borderId="14" xfId="4" applyNumberFormat="1" applyBorder="1" applyAlignment="1">
      <alignment horizontal="center" vertical="center"/>
    </xf>
    <xf numFmtId="2" fontId="4" fillId="15" borderId="15" xfId="4" applyNumberFormat="1" applyFill="1" applyBorder="1" applyAlignment="1">
      <alignment horizontal="center" vertical="center"/>
    </xf>
    <xf numFmtId="2" fontId="4" fillId="5" borderId="15" xfId="4" applyNumberFormat="1" applyBorder="1" applyAlignment="1">
      <alignment horizontal="center" vertical="center"/>
    </xf>
    <xf numFmtId="2" fontId="4" fillId="5" borderId="16" xfId="4" applyNumberFormat="1" applyBorder="1" applyAlignment="1">
      <alignment horizontal="center" vertical="center"/>
    </xf>
    <xf numFmtId="164" fontId="3" fillId="13" borderId="15" xfId="8" applyNumberFormat="1" applyFont="1" applyBorder="1" applyAlignment="1">
      <alignment horizontal="center"/>
    </xf>
    <xf numFmtId="1" fontId="3" fillId="13" borderId="15" xfId="8" applyNumberFormat="1" applyFont="1" applyBorder="1" applyAlignment="1">
      <alignment horizontal="center"/>
    </xf>
    <xf numFmtId="2" fontId="3" fillId="13" borderId="14" xfId="8" applyNumberFormat="1" applyFont="1" applyBorder="1" applyAlignment="1">
      <alignment horizontal="center"/>
    </xf>
    <xf numFmtId="2" fontId="3" fillId="13" borderId="15" xfId="8" applyNumberFormat="1" applyFont="1" applyBorder="1" applyAlignment="1">
      <alignment horizontal="center"/>
    </xf>
    <xf numFmtId="2" fontId="3" fillId="13" borderId="16" xfId="8" applyNumberFormat="1" applyFont="1"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16" fillId="16" borderId="14" xfId="9" applyFont="1" applyFill="1" applyBorder="1" applyAlignment="1">
      <alignment horizontal="center" vertical="center"/>
    </xf>
    <xf numFmtId="0" fontId="16" fillId="16" borderId="16" xfId="9" applyFont="1" applyFill="1" applyBorder="1" applyAlignment="1">
      <alignment horizontal="center" vertical="center"/>
    </xf>
    <xf numFmtId="0" fontId="4" fillId="0" borderId="0" xfId="0" applyFont="1" applyAlignment="1">
      <alignment horizontal="center"/>
    </xf>
    <xf numFmtId="0" fontId="10" fillId="16" borderId="7" xfId="0" applyFont="1" applyFill="1" applyBorder="1" applyAlignment="1">
      <alignment horizontal="center" vertical="top" wrapText="1"/>
    </xf>
    <xf numFmtId="0" fontId="10" fillId="16" borderId="8" xfId="0" applyFont="1" applyFill="1" applyBorder="1" applyAlignment="1">
      <alignment horizontal="center" vertical="top" wrapText="1"/>
    </xf>
    <xf numFmtId="0" fontId="10" fillId="16" borderId="9" xfId="0" applyFont="1" applyFill="1" applyBorder="1" applyAlignment="1">
      <alignment horizontal="center" vertical="top" wrapText="1"/>
    </xf>
    <xf numFmtId="0" fontId="10" fillId="16" borderId="10" xfId="0" applyFont="1" applyFill="1" applyBorder="1" applyAlignment="1">
      <alignment horizontal="center" vertical="top" wrapText="1"/>
    </xf>
    <xf numFmtId="0" fontId="10" fillId="16" borderId="11" xfId="0" applyFont="1" applyFill="1" applyBorder="1" applyAlignment="1">
      <alignment horizontal="center" vertical="top" wrapText="1"/>
    </xf>
    <xf numFmtId="0" fontId="10" fillId="16" borderId="12" xfId="0" applyFont="1" applyFill="1" applyBorder="1" applyAlignment="1">
      <alignment horizontal="center" vertical="top" wrapText="1"/>
    </xf>
    <xf numFmtId="0" fontId="0" fillId="0" borderId="0" xfId="0" applyAlignment="1">
      <alignment horizontal="center"/>
    </xf>
  </cellXfs>
  <cellStyles count="10">
    <cellStyle name="20% - Accent3" xfId="3" builtinId="38"/>
    <cellStyle name="40% - Accent6" xfId="5" builtinId="51"/>
    <cellStyle name="60% - Accent2" xfId="2" builtinId="36"/>
    <cellStyle name="Accent4" xfId="4" builtinId="41"/>
    <cellStyle name="Check Cell" xfId="1" builtinId="23"/>
    <cellStyle name="Hyperlink" xfId="9" builtinId="8"/>
    <cellStyle name="Input" xfId="6" builtinId="20"/>
    <cellStyle name="Neutral" xfId="7" builtinId="28"/>
    <cellStyle name="Normal" xfId="0" builtinId="0"/>
    <cellStyle name="Note" xfId="8" builtinId="10"/>
  </cellStyles>
  <dxfs count="0"/>
  <tableStyles count="0" defaultTableStyle="TableStyleMedium2" defaultPivotStyle="PivotStyleLight16"/>
  <colors>
    <mruColors>
      <color rgb="FF8064A2"/>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latin typeface="Times New Roman" panose="02020603050405020304" pitchFamily="18" charset="0"/>
                <a:cs typeface="Times New Roman" panose="02020603050405020304" pitchFamily="18" charset="0"/>
              </a:defRPr>
            </a:pPr>
            <a:r>
              <a:rPr lang="da-DK">
                <a:latin typeface="Times New Roman" panose="02020603050405020304" pitchFamily="18" charset="0"/>
                <a:cs typeface="Times New Roman" panose="02020603050405020304" pitchFamily="18" charset="0"/>
              </a:rPr>
              <a:t>Average Fuel AE tons per hour </a:t>
            </a:r>
          </a:p>
        </c:rich>
      </c:tx>
      <c:layout/>
      <c:overlay val="0"/>
    </c:title>
    <c:autoTitleDeleted val="0"/>
    <c:plotArea>
      <c:layout/>
      <c:barChart>
        <c:barDir val="col"/>
        <c:grouping val="clustered"/>
        <c:varyColors val="0"/>
        <c:ser>
          <c:idx val="0"/>
          <c:order val="0"/>
          <c:tx>
            <c:strRef>
              <c:f>'Goth - Ghent'!$B$5</c:f>
              <c:strCache>
                <c:ptCount val="1"/>
                <c:pt idx="0">
                  <c:v>Ship A</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Ghent'!$D$5:$E$5</c:f>
              <c:numCache>
                <c:formatCode>0.00</c:formatCode>
                <c:ptCount val="2"/>
                <c:pt idx="0">
                  <c:v>0.18</c:v>
                </c:pt>
                <c:pt idx="1">
                  <c:v>0.25</c:v>
                </c:pt>
              </c:numCache>
            </c:numRef>
          </c:val>
          <c:extLst>
            <c:ext xmlns:c16="http://schemas.microsoft.com/office/drawing/2014/chart" uri="{C3380CC4-5D6E-409C-BE32-E72D297353CC}">
              <c16:uniqueId val="{00000000-759E-4192-907E-3E1C1641D068}"/>
            </c:ext>
          </c:extLst>
        </c:ser>
        <c:ser>
          <c:idx val="1"/>
          <c:order val="1"/>
          <c:tx>
            <c:strRef>
              <c:f>'Goth - Ghent'!$B$6</c:f>
              <c:strCache>
                <c:ptCount val="1"/>
                <c:pt idx="0">
                  <c:v>Ship B</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Ghent'!$D$6:$E$6</c:f>
              <c:numCache>
                <c:formatCode>0.00</c:formatCode>
                <c:ptCount val="2"/>
                <c:pt idx="0">
                  <c:v>0.15</c:v>
                </c:pt>
                <c:pt idx="1">
                  <c:v>0.27</c:v>
                </c:pt>
              </c:numCache>
            </c:numRef>
          </c:val>
          <c:extLst>
            <c:ext xmlns:c16="http://schemas.microsoft.com/office/drawing/2014/chart" uri="{C3380CC4-5D6E-409C-BE32-E72D297353CC}">
              <c16:uniqueId val="{00000001-759E-4192-907E-3E1C1641D068}"/>
            </c:ext>
          </c:extLst>
        </c:ser>
        <c:ser>
          <c:idx val="2"/>
          <c:order val="2"/>
          <c:tx>
            <c:strRef>
              <c:f>'Goth - Ghent'!$B$7</c:f>
              <c:strCache>
                <c:ptCount val="1"/>
                <c:pt idx="0">
                  <c:v>Ship C</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Ghent'!$D$7:$E$7</c:f>
              <c:numCache>
                <c:formatCode>0.00</c:formatCode>
                <c:ptCount val="2"/>
                <c:pt idx="0">
                  <c:v>0.15</c:v>
                </c:pt>
                <c:pt idx="1">
                  <c:v>0.18</c:v>
                </c:pt>
              </c:numCache>
            </c:numRef>
          </c:val>
          <c:extLst>
            <c:ext xmlns:c16="http://schemas.microsoft.com/office/drawing/2014/chart" uri="{C3380CC4-5D6E-409C-BE32-E72D297353CC}">
              <c16:uniqueId val="{00000002-759E-4192-907E-3E1C1641D068}"/>
            </c:ext>
          </c:extLst>
        </c:ser>
        <c:ser>
          <c:idx val="3"/>
          <c:order val="3"/>
          <c:tx>
            <c:strRef>
              <c:f>'Goth - Ghent'!$B$8</c:f>
              <c:strCache>
                <c:ptCount val="1"/>
                <c:pt idx="0">
                  <c:v>Ship D</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Ghent'!$D$8:$E$8</c:f>
              <c:numCache>
                <c:formatCode>0.00</c:formatCode>
                <c:ptCount val="2"/>
                <c:pt idx="0">
                  <c:v>0.17</c:v>
                </c:pt>
                <c:pt idx="1">
                  <c:v>0.12</c:v>
                </c:pt>
              </c:numCache>
            </c:numRef>
          </c:val>
          <c:extLst>
            <c:ext xmlns:c16="http://schemas.microsoft.com/office/drawing/2014/chart" uri="{C3380CC4-5D6E-409C-BE32-E72D297353CC}">
              <c16:uniqueId val="{00000000-EC59-4CC3-B2F7-25847FB3F4A4}"/>
            </c:ext>
          </c:extLst>
        </c:ser>
        <c:dLbls>
          <c:showLegendKey val="0"/>
          <c:showVal val="0"/>
          <c:showCatName val="0"/>
          <c:showSerName val="0"/>
          <c:showPercent val="0"/>
          <c:showBubbleSize val="0"/>
        </c:dLbls>
        <c:gapWidth val="150"/>
        <c:axId val="310306816"/>
        <c:axId val="397232384"/>
      </c:barChart>
      <c:catAx>
        <c:axId val="310306816"/>
        <c:scaling>
          <c:orientation val="minMax"/>
        </c:scaling>
        <c:delete val="0"/>
        <c:axPos val="b"/>
        <c:numFmt formatCode="General" sourceLinked="0"/>
        <c:majorTickMark val="out"/>
        <c:minorTickMark val="none"/>
        <c:tickLblPos val="nextTo"/>
        <c:txPr>
          <a:bodyPr/>
          <a:lstStyle/>
          <a:p>
            <a:pPr>
              <a:defRPr>
                <a:latin typeface="Times New Roman" panose="02020603050405020304" pitchFamily="18" charset="0"/>
                <a:cs typeface="Times New Roman" panose="02020603050405020304" pitchFamily="18" charset="0"/>
              </a:defRPr>
            </a:pPr>
            <a:endParaRPr lang="el-GR"/>
          </a:p>
        </c:txPr>
        <c:crossAx val="397232384"/>
        <c:crosses val="autoZero"/>
        <c:auto val="1"/>
        <c:lblAlgn val="ctr"/>
        <c:lblOffset val="100"/>
        <c:noMultiLvlLbl val="0"/>
      </c:catAx>
      <c:valAx>
        <c:axId val="397232384"/>
        <c:scaling>
          <c:orientation val="minMax"/>
        </c:scaling>
        <c:delete val="0"/>
        <c:axPos val="l"/>
        <c:majorGridlines/>
        <c:numFmt formatCode="0.00" sourceLinked="1"/>
        <c:majorTickMark val="out"/>
        <c:minorTickMark val="none"/>
        <c:tickLblPos val="nextTo"/>
        <c:txPr>
          <a:bodyPr/>
          <a:lstStyle/>
          <a:p>
            <a:pPr>
              <a:defRPr>
                <a:latin typeface="Times New Roman" panose="02020603050405020304" pitchFamily="18" charset="0"/>
                <a:cs typeface="Times New Roman" panose="02020603050405020304" pitchFamily="18" charset="0"/>
              </a:defRPr>
            </a:pPr>
            <a:endParaRPr lang="el-GR"/>
          </a:p>
        </c:txPr>
        <c:crossAx val="310306816"/>
        <c:crosses val="autoZero"/>
        <c:crossBetween val="between"/>
      </c:valAx>
    </c:plotArea>
    <c:legend>
      <c:legendPos val="r"/>
      <c:layout/>
      <c:overlay val="0"/>
      <c:txPr>
        <a:bodyPr/>
        <a:lstStyle/>
        <a:p>
          <a:pPr>
            <a:defRPr>
              <a:latin typeface="Times New Roman" panose="02020603050405020304" pitchFamily="18" charset="0"/>
              <a:cs typeface="Times New Roman" panose="02020603050405020304" pitchFamily="18" charset="0"/>
            </a:defRPr>
          </a:pPr>
          <a:endParaRPr lang="el-G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latin typeface="Times New Roman" panose="02020603050405020304" pitchFamily="18" charset="0"/>
                <a:cs typeface="Times New Roman" panose="02020603050405020304" pitchFamily="18" charset="0"/>
              </a:defRPr>
            </a:pPr>
            <a:r>
              <a:rPr lang="da-DK">
                <a:latin typeface="Times New Roman" panose="02020603050405020304" pitchFamily="18" charset="0"/>
                <a:cs typeface="Times New Roman" panose="02020603050405020304" pitchFamily="18" charset="0"/>
              </a:rPr>
              <a:t>Average Fuel AE tons per hour </a:t>
            </a:r>
          </a:p>
        </c:rich>
      </c:tx>
      <c:layout/>
      <c:overlay val="0"/>
    </c:title>
    <c:autoTitleDeleted val="0"/>
    <c:plotArea>
      <c:layout/>
      <c:barChart>
        <c:barDir val="col"/>
        <c:grouping val="clustered"/>
        <c:varyColors val="0"/>
        <c:ser>
          <c:idx val="0"/>
          <c:order val="0"/>
          <c:tx>
            <c:strRef>
              <c:f>'Goth - Ghent'!$B$5</c:f>
              <c:strCache>
                <c:ptCount val="1"/>
                <c:pt idx="0">
                  <c:v>Ship A</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Ghent'!$D$17:$E$17</c:f>
              <c:numCache>
                <c:formatCode>0.00</c:formatCode>
                <c:ptCount val="2"/>
                <c:pt idx="0">
                  <c:v>0.18</c:v>
                </c:pt>
                <c:pt idx="1">
                  <c:v>0.25</c:v>
                </c:pt>
              </c:numCache>
            </c:numRef>
          </c:val>
          <c:extLst>
            <c:ext xmlns:c16="http://schemas.microsoft.com/office/drawing/2014/chart" uri="{C3380CC4-5D6E-409C-BE32-E72D297353CC}">
              <c16:uniqueId val="{00000000-9EEC-4C79-8D1D-1D71317A612F}"/>
            </c:ext>
          </c:extLst>
        </c:ser>
        <c:ser>
          <c:idx val="1"/>
          <c:order val="1"/>
          <c:tx>
            <c:strRef>
              <c:f>'Goth - Ghent'!$B$6</c:f>
              <c:strCache>
                <c:ptCount val="1"/>
                <c:pt idx="0">
                  <c:v>Ship B</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Ghent'!$D$18:$E$18</c:f>
              <c:numCache>
                <c:formatCode>0.00</c:formatCode>
                <c:ptCount val="2"/>
                <c:pt idx="0">
                  <c:v>0.15</c:v>
                </c:pt>
                <c:pt idx="1">
                  <c:v>0.27</c:v>
                </c:pt>
              </c:numCache>
            </c:numRef>
          </c:val>
          <c:extLst>
            <c:ext xmlns:c16="http://schemas.microsoft.com/office/drawing/2014/chart" uri="{C3380CC4-5D6E-409C-BE32-E72D297353CC}">
              <c16:uniqueId val="{00000001-9EEC-4C79-8D1D-1D71317A612F}"/>
            </c:ext>
          </c:extLst>
        </c:ser>
        <c:ser>
          <c:idx val="2"/>
          <c:order val="2"/>
          <c:tx>
            <c:strRef>
              <c:f>'Goth - Ghent'!$B$7</c:f>
              <c:strCache>
                <c:ptCount val="1"/>
                <c:pt idx="0">
                  <c:v>Ship C</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Ghent'!$D$19:$E$19</c:f>
              <c:numCache>
                <c:formatCode>0.00</c:formatCode>
                <c:ptCount val="2"/>
                <c:pt idx="0">
                  <c:v>0.15</c:v>
                </c:pt>
                <c:pt idx="1">
                  <c:v>0.18</c:v>
                </c:pt>
              </c:numCache>
            </c:numRef>
          </c:val>
          <c:extLst>
            <c:ext xmlns:c16="http://schemas.microsoft.com/office/drawing/2014/chart" uri="{C3380CC4-5D6E-409C-BE32-E72D297353CC}">
              <c16:uniqueId val="{00000002-9EEC-4C79-8D1D-1D71317A612F}"/>
            </c:ext>
          </c:extLst>
        </c:ser>
        <c:ser>
          <c:idx val="3"/>
          <c:order val="3"/>
          <c:tx>
            <c:strRef>
              <c:f>'Goth - Ghent'!$B$8</c:f>
              <c:strCache>
                <c:ptCount val="1"/>
                <c:pt idx="0">
                  <c:v>Ship D</c:v>
                </c:pt>
              </c:strCache>
            </c:strRef>
          </c:tx>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Ghent'!$D$20:$E$20</c:f>
              <c:numCache>
                <c:formatCode>0.00</c:formatCode>
                <c:ptCount val="2"/>
                <c:pt idx="0">
                  <c:v>0.17</c:v>
                </c:pt>
                <c:pt idx="1">
                  <c:v>0.12</c:v>
                </c:pt>
              </c:numCache>
            </c:numRef>
          </c:val>
          <c:extLst>
            <c:ext xmlns:c16="http://schemas.microsoft.com/office/drawing/2014/chart" uri="{C3380CC4-5D6E-409C-BE32-E72D297353CC}">
              <c16:uniqueId val="{00000003-9EEC-4C79-8D1D-1D71317A612F}"/>
            </c:ext>
          </c:extLst>
        </c:ser>
        <c:dLbls>
          <c:showLegendKey val="0"/>
          <c:showVal val="0"/>
          <c:showCatName val="0"/>
          <c:showSerName val="0"/>
          <c:showPercent val="0"/>
          <c:showBubbleSize val="0"/>
        </c:dLbls>
        <c:gapWidth val="150"/>
        <c:axId val="310306816"/>
        <c:axId val="397232384"/>
      </c:barChart>
      <c:catAx>
        <c:axId val="310306816"/>
        <c:scaling>
          <c:orientation val="minMax"/>
        </c:scaling>
        <c:delete val="0"/>
        <c:axPos val="b"/>
        <c:numFmt formatCode="General" sourceLinked="0"/>
        <c:majorTickMark val="out"/>
        <c:minorTickMark val="none"/>
        <c:tickLblPos val="nextTo"/>
        <c:txPr>
          <a:bodyPr/>
          <a:lstStyle/>
          <a:p>
            <a:pPr>
              <a:defRPr>
                <a:latin typeface="Times New Roman" panose="02020603050405020304" pitchFamily="18" charset="0"/>
                <a:cs typeface="Times New Roman" panose="02020603050405020304" pitchFamily="18" charset="0"/>
              </a:defRPr>
            </a:pPr>
            <a:endParaRPr lang="el-GR"/>
          </a:p>
        </c:txPr>
        <c:crossAx val="397232384"/>
        <c:crosses val="autoZero"/>
        <c:auto val="1"/>
        <c:lblAlgn val="ctr"/>
        <c:lblOffset val="100"/>
        <c:noMultiLvlLbl val="0"/>
      </c:catAx>
      <c:valAx>
        <c:axId val="397232384"/>
        <c:scaling>
          <c:orientation val="minMax"/>
        </c:scaling>
        <c:delete val="0"/>
        <c:axPos val="l"/>
        <c:majorGridlines/>
        <c:numFmt formatCode="0.00" sourceLinked="1"/>
        <c:majorTickMark val="out"/>
        <c:minorTickMark val="none"/>
        <c:tickLblPos val="nextTo"/>
        <c:txPr>
          <a:bodyPr/>
          <a:lstStyle/>
          <a:p>
            <a:pPr>
              <a:defRPr>
                <a:latin typeface="Times New Roman" panose="02020603050405020304" pitchFamily="18" charset="0"/>
                <a:cs typeface="Times New Roman" panose="02020603050405020304" pitchFamily="18" charset="0"/>
              </a:defRPr>
            </a:pPr>
            <a:endParaRPr lang="el-GR"/>
          </a:p>
        </c:txPr>
        <c:crossAx val="310306816"/>
        <c:crosses val="autoZero"/>
        <c:crossBetween val="between"/>
      </c:valAx>
    </c:plotArea>
    <c:legend>
      <c:legendPos val="r"/>
      <c:layout/>
      <c:overlay val="0"/>
      <c:txPr>
        <a:bodyPr/>
        <a:lstStyle/>
        <a:p>
          <a:pPr>
            <a:defRPr>
              <a:latin typeface="Times New Roman" panose="02020603050405020304" pitchFamily="18" charset="0"/>
              <a:cs typeface="Times New Roman" panose="02020603050405020304" pitchFamily="18" charset="0"/>
            </a:defRPr>
          </a:pPr>
          <a:endParaRPr lang="el-G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da-DK">
                <a:latin typeface="Times New Roman" panose="02020603050405020304" pitchFamily="18" charset="0"/>
                <a:cs typeface="Times New Roman" panose="02020603050405020304" pitchFamily="18" charset="0"/>
              </a:rPr>
              <a:t> Fuel ME (tonnes/hr</a:t>
            </a:r>
            <a:r>
              <a:rPr lang="da-DK" baseline="0">
                <a:latin typeface="Times New Roman" panose="02020603050405020304" pitchFamily="18" charset="0"/>
                <a:cs typeface="Times New Roman" panose="02020603050405020304" pitchFamily="18" charset="0"/>
              </a:rPr>
              <a:t> </a:t>
            </a:r>
            <a:r>
              <a:rPr lang="da-DK">
                <a:latin typeface="Times New Roman" panose="02020603050405020304" pitchFamily="18" charset="0"/>
                <a:cs typeface="Times New Roman" panose="02020603050405020304" pitchFamily="18" charset="0"/>
              </a:rPr>
              <a:t>Baseline)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title>
    <c:autoTitleDeleted val="0"/>
    <c:plotArea>
      <c:layout/>
      <c:barChart>
        <c:barDir val="col"/>
        <c:grouping val="clustered"/>
        <c:varyColors val="0"/>
        <c:ser>
          <c:idx val="0"/>
          <c:order val="0"/>
          <c:tx>
            <c:strRef>
              <c:f>'Goth - Ghent'!$B$5</c:f>
              <c:strCache>
                <c:ptCount val="1"/>
                <c:pt idx="0">
                  <c:v>Ship A</c:v>
                </c:pt>
              </c:strCache>
            </c:strRef>
          </c:tx>
          <c:spPr>
            <a:solidFill>
              <a:schemeClr val="accent1">
                <a:shade val="58000"/>
              </a:schemeClr>
            </a:solidFill>
            <a:ln>
              <a:noFill/>
            </a:ln>
            <a:effectLst/>
          </c:spPr>
          <c:invertIfNegative val="0"/>
          <c:cat>
            <c:strRef>
              <c:f>'Goth - Ghent'!$C$4</c:f>
              <c:strCache>
                <c:ptCount val="1"/>
                <c:pt idx="0">
                  <c:v>Fuel ME per hour SAILING per ship</c:v>
                </c:pt>
              </c:strCache>
            </c:strRef>
          </c:cat>
          <c:val>
            <c:numRef>
              <c:f>'Goth - Ghent'!$C$5</c:f>
              <c:numCache>
                <c:formatCode>0.00</c:formatCode>
                <c:ptCount val="1"/>
                <c:pt idx="0">
                  <c:v>2</c:v>
                </c:pt>
              </c:numCache>
            </c:numRef>
          </c:val>
          <c:extLst>
            <c:ext xmlns:c16="http://schemas.microsoft.com/office/drawing/2014/chart" uri="{C3380CC4-5D6E-409C-BE32-E72D297353CC}">
              <c16:uniqueId val="{00000000-5774-4CFF-919B-6551E72DCF12}"/>
            </c:ext>
          </c:extLst>
        </c:ser>
        <c:ser>
          <c:idx val="1"/>
          <c:order val="1"/>
          <c:tx>
            <c:strRef>
              <c:f>'Goth - Ghent'!$B$6</c:f>
              <c:strCache>
                <c:ptCount val="1"/>
                <c:pt idx="0">
                  <c:v>Ship B</c:v>
                </c:pt>
              </c:strCache>
            </c:strRef>
          </c:tx>
          <c:spPr>
            <a:solidFill>
              <a:schemeClr val="accent1">
                <a:shade val="86000"/>
              </a:schemeClr>
            </a:solidFill>
            <a:ln>
              <a:noFill/>
            </a:ln>
            <a:effectLst/>
          </c:spPr>
          <c:invertIfNegative val="0"/>
          <c:cat>
            <c:strRef>
              <c:f>'Goth - Ghent'!$C$4</c:f>
              <c:strCache>
                <c:ptCount val="1"/>
                <c:pt idx="0">
                  <c:v>Fuel ME per hour SAILING per ship</c:v>
                </c:pt>
              </c:strCache>
            </c:strRef>
          </c:cat>
          <c:val>
            <c:numRef>
              <c:f>'Goth - Ghent'!$C$6</c:f>
              <c:numCache>
                <c:formatCode>0.00</c:formatCode>
                <c:ptCount val="1"/>
                <c:pt idx="0">
                  <c:v>2.1</c:v>
                </c:pt>
              </c:numCache>
            </c:numRef>
          </c:val>
          <c:extLst>
            <c:ext xmlns:c16="http://schemas.microsoft.com/office/drawing/2014/chart" uri="{C3380CC4-5D6E-409C-BE32-E72D297353CC}">
              <c16:uniqueId val="{00000001-5774-4CFF-919B-6551E72DCF12}"/>
            </c:ext>
          </c:extLst>
        </c:ser>
        <c:ser>
          <c:idx val="2"/>
          <c:order val="2"/>
          <c:tx>
            <c:strRef>
              <c:f>'Goth - Ghent'!$B$7</c:f>
              <c:strCache>
                <c:ptCount val="1"/>
                <c:pt idx="0">
                  <c:v>Ship C</c:v>
                </c:pt>
              </c:strCache>
            </c:strRef>
          </c:tx>
          <c:spPr>
            <a:solidFill>
              <a:schemeClr val="accent1">
                <a:tint val="86000"/>
              </a:schemeClr>
            </a:solidFill>
            <a:ln>
              <a:noFill/>
            </a:ln>
            <a:effectLst/>
          </c:spPr>
          <c:invertIfNegative val="0"/>
          <c:cat>
            <c:strRef>
              <c:f>'Goth - Ghent'!$C$4</c:f>
              <c:strCache>
                <c:ptCount val="1"/>
                <c:pt idx="0">
                  <c:v>Fuel ME per hour SAILING per ship</c:v>
                </c:pt>
              </c:strCache>
            </c:strRef>
          </c:cat>
          <c:val>
            <c:numRef>
              <c:f>'Goth - Ghent'!$C$7</c:f>
              <c:numCache>
                <c:formatCode>0.00</c:formatCode>
                <c:ptCount val="1"/>
                <c:pt idx="0">
                  <c:v>1.87</c:v>
                </c:pt>
              </c:numCache>
            </c:numRef>
          </c:val>
          <c:extLst>
            <c:ext xmlns:c16="http://schemas.microsoft.com/office/drawing/2014/chart" uri="{C3380CC4-5D6E-409C-BE32-E72D297353CC}">
              <c16:uniqueId val="{00000002-5774-4CFF-919B-6551E72DCF12}"/>
            </c:ext>
          </c:extLst>
        </c:ser>
        <c:ser>
          <c:idx val="3"/>
          <c:order val="3"/>
          <c:tx>
            <c:strRef>
              <c:f>'Goth - Ghent'!$B$8</c:f>
              <c:strCache>
                <c:ptCount val="1"/>
                <c:pt idx="0">
                  <c:v>Ship D</c:v>
                </c:pt>
              </c:strCache>
            </c:strRef>
          </c:tx>
          <c:spPr>
            <a:solidFill>
              <a:schemeClr val="accent1">
                <a:tint val="58000"/>
              </a:schemeClr>
            </a:solidFill>
            <a:ln>
              <a:noFill/>
            </a:ln>
            <a:effectLst/>
          </c:spPr>
          <c:invertIfNegative val="0"/>
          <c:cat>
            <c:strRef>
              <c:f>'Goth - Ghent'!$C$4</c:f>
              <c:strCache>
                <c:ptCount val="1"/>
                <c:pt idx="0">
                  <c:v>Fuel ME per hour SAILING per ship</c:v>
                </c:pt>
              </c:strCache>
            </c:strRef>
          </c:cat>
          <c:val>
            <c:numRef>
              <c:f>'Goth - Ghent'!$C$8</c:f>
              <c:numCache>
                <c:formatCode>0.00</c:formatCode>
                <c:ptCount val="1"/>
                <c:pt idx="0">
                  <c:v>1.93</c:v>
                </c:pt>
              </c:numCache>
            </c:numRef>
          </c:val>
          <c:extLst>
            <c:ext xmlns:c16="http://schemas.microsoft.com/office/drawing/2014/chart" uri="{C3380CC4-5D6E-409C-BE32-E72D297353CC}">
              <c16:uniqueId val="{00000003-5774-4CFF-919B-6551E72DCF12}"/>
            </c:ext>
          </c:extLst>
        </c:ser>
        <c:dLbls>
          <c:showLegendKey val="0"/>
          <c:showVal val="0"/>
          <c:showCatName val="0"/>
          <c:showSerName val="0"/>
          <c:showPercent val="0"/>
          <c:showBubbleSize val="0"/>
        </c:dLbls>
        <c:gapWidth val="150"/>
        <c:axId val="310306816"/>
        <c:axId val="397232384"/>
      </c:barChart>
      <c:catAx>
        <c:axId val="31030681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97232384"/>
        <c:crosses val="autoZero"/>
        <c:auto val="1"/>
        <c:lblAlgn val="ctr"/>
        <c:lblOffset val="100"/>
        <c:noMultiLvlLbl val="0"/>
      </c:catAx>
      <c:valAx>
        <c:axId val="3972323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1030681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da-DK" sz="1800" b="1" i="0" u="none" strike="noStrike" baseline="0">
                <a:effectLst/>
              </a:rPr>
              <a:t>Fuel ME (tonnes/hr New Speed) </a:t>
            </a:r>
            <a:endParaRPr lang="da-DK">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title>
    <c:autoTitleDeleted val="0"/>
    <c:plotArea>
      <c:layout/>
      <c:barChart>
        <c:barDir val="col"/>
        <c:grouping val="clustered"/>
        <c:varyColors val="0"/>
        <c:ser>
          <c:idx val="0"/>
          <c:order val="0"/>
          <c:tx>
            <c:strRef>
              <c:f>'Goth - Ghent'!$B$5</c:f>
              <c:strCache>
                <c:ptCount val="1"/>
                <c:pt idx="0">
                  <c:v>Ship A</c:v>
                </c:pt>
              </c:strCache>
            </c:strRef>
          </c:tx>
          <c:spPr>
            <a:solidFill>
              <a:schemeClr val="accent1">
                <a:shade val="58000"/>
              </a:schemeClr>
            </a:solidFill>
            <a:ln>
              <a:noFill/>
            </a:ln>
            <a:effectLst/>
          </c:spPr>
          <c:invertIfNegative val="0"/>
          <c:cat>
            <c:strRef>
              <c:f>'Goth - Ghent'!$C$4</c:f>
              <c:strCache>
                <c:ptCount val="1"/>
                <c:pt idx="0">
                  <c:v>Fuel ME per hour SAILING per ship</c:v>
                </c:pt>
              </c:strCache>
            </c:strRef>
          </c:cat>
          <c:val>
            <c:numRef>
              <c:f>'Goth - Ghent'!$C$5</c:f>
              <c:numCache>
                <c:formatCode>0.00</c:formatCode>
                <c:ptCount val="1"/>
                <c:pt idx="0">
                  <c:v>2</c:v>
                </c:pt>
              </c:numCache>
            </c:numRef>
          </c:val>
          <c:extLst>
            <c:ext xmlns:c16="http://schemas.microsoft.com/office/drawing/2014/chart" uri="{C3380CC4-5D6E-409C-BE32-E72D297353CC}">
              <c16:uniqueId val="{00000000-E5A1-4689-8989-DC3588D67A5D}"/>
            </c:ext>
          </c:extLst>
        </c:ser>
        <c:ser>
          <c:idx val="1"/>
          <c:order val="1"/>
          <c:tx>
            <c:strRef>
              <c:f>'Goth - Ghent'!$B$6</c:f>
              <c:strCache>
                <c:ptCount val="1"/>
                <c:pt idx="0">
                  <c:v>Ship B</c:v>
                </c:pt>
              </c:strCache>
            </c:strRef>
          </c:tx>
          <c:spPr>
            <a:solidFill>
              <a:schemeClr val="accent1">
                <a:shade val="86000"/>
              </a:schemeClr>
            </a:solidFill>
            <a:ln>
              <a:noFill/>
            </a:ln>
            <a:effectLst/>
          </c:spPr>
          <c:invertIfNegative val="0"/>
          <c:cat>
            <c:strRef>
              <c:f>'Goth - Ghent'!$C$4</c:f>
              <c:strCache>
                <c:ptCount val="1"/>
                <c:pt idx="0">
                  <c:v>Fuel ME per hour SAILING per ship</c:v>
                </c:pt>
              </c:strCache>
            </c:strRef>
          </c:cat>
          <c:val>
            <c:numRef>
              <c:f>'Goth - Ghent'!$C$6</c:f>
              <c:numCache>
                <c:formatCode>0.00</c:formatCode>
                <c:ptCount val="1"/>
                <c:pt idx="0">
                  <c:v>2.1</c:v>
                </c:pt>
              </c:numCache>
            </c:numRef>
          </c:val>
          <c:extLst>
            <c:ext xmlns:c16="http://schemas.microsoft.com/office/drawing/2014/chart" uri="{C3380CC4-5D6E-409C-BE32-E72D297353CC}">
              <c16:uniqueId val="{00000001-E5A1-4689-8989-DC3588D67A5D}"/>
            </c:ext>
          </c:extLst>
        </c:ser>
        <c:ser>
          <c:idx val="2"/>
          <c:order val="2"/>
          <c:tx>
            <c:strRef>
              <c:f>'Goth - Ghent'!$B$7</c:f>
              <c:strCache>
                <c:ptCount val="1"/>
                <c:pt idx="0">
                  <c:v>Ship C</c:v>
                </c:pt>
              </c:strCache>
            </c:strRef>
          </c:tx>
          <c:spPr>
            <a:solidFill>
              <a:schemeClr val="accent1">
                <a:tint val="86000"/>
              </a:schemeClr>
            </a:solidFill>
            <a:ln>
              <a:noFill/>
            </a:ln>
            <a:effectLst/>
          </c:spPr>
          <c:invertIfNegative val="0"/>
          <c:cat>
            <c:strRef>
              <c:f>'Goth - Ghent'!$C$4</c:f>
              <c:strCache>
                <c:ptCount val="1"/>
                <c:pt idx="0">
                  <c:v>Fuel ME per hour SAILING per ship</c:v>
                </c:pt>
              </c:strCache>
            </c:strRef>
          </c:cat>
          <c:val>
            <c:numRef>
              <c:f>'Goth - Ghent'!$C$7</c:f>
              <c:numCache>
                <c:formatCode>0.00</c:formatCode>
                <c:ptCount val="1"/>
                <c:pt idx="0">
                  <c:v>1.87</c:v>
                </c:pt>
              </c:numCache>
            </c:numRef>
          </c:val>
          <c:extLst>
            <c:ext xmlns:c16="http://schemas.microsoft.com/office/drawing/2014/chart" uri="{C3380CC4-5D6E-409C-BE32-E72D297353CC}">
              <c16:uniqueId val="{00000002-E5A1-4689-8989-DC3588D67A5D}"/>
            </c:ext>
          </c:extLst>
        </c:ser>
        <c:ser>
          <c:idx val="3"/>
          <c:order val="3"/>
          <c:tx>
            <c:strRef>
              <c:f>'Goth - Ghent'!$B$8</c:f>
              <c:strCache>
                <c:ptCount val="1"/>
                <c:pt idx="0">
                  <c:v>Ship D</c:v>
                </c:pt>
              </c:strCache>
            </c:strRef>
          </c:tx>
          <c:spPr>
            <a:solidFill>
              <a:schemeClr val="accent1">
                <a:tint val="58000"/>
              </a:schemeClr>
            </a:solidFill>
            <a:ln>
              <a:noFill/>
            </a:ln>
            <a:effectLst/>
          </c:spPr>
          <c:invertIfNegative val="0"/>
          <c:cat>
            <c:strRef>
              <c:f>'Goth - Ghent'!$C$4</c:f>
              <c:strCache>
                <c:ptCount val="1"/>
                <c:pt idx="0">
                  <c:v>Fuel ME per hour SAILING per ship</c:v>
                </c:pt>
              </c:strCache>
            </c:strRef>
          </c:cat>
          <c:val>
            <c:numRef>
              <c:f>'Goth - Ghent'!$C$8</c:f>
              <c:numCache>
                <c:formatCode>0.00</c:formatCode>
                <c:ptCount val="1"/>
                <c:pt idx="0">
                  <c:v>1.93</c:v>
                </c:pt>
              </c:numCache>
            </c:numRef>
          </c:val>
          <c:extLst>
            <c:ext xmlns:c16="http://schemas.microsoft.com/office/drawing/2014/chart" uri="{C3380CC4-5D6E-409C-BE32-E72D297353CC}">
              <c16:uniqueId val="{00000003-E5A1-4689-8989-DC3588D67A5D}"/>
            </c:ext>
          </c:extLst>
        </c:ser>
        <c:dLbls>
          <c:showLegendKey val="0"/>
          <c:showVal val="0"/>
          <c:showCatName val="0"/>
          <c:showSerName val="0"/>
          <c:showPercent val="0"/>
          <c:showBubbleSize val="0"/>
        </c:dLbls>
        <c:gapWidth val="150"/>
        <c:axId val="310306816"/>
        <c:axId val="397232384"/>
      </c:barChart>
      <c:catAx>
        <c:axId val="31030681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97232384"/>
        <c:crosses val="autoZero"/>
        <c:auto val="1"/>
        <c:lblAlgn val="ctr"/>
        <c:lblOffset val="100"/>
        <c:noMultiLvlLbl val="0"/>
      </c:catAx>
      <c:valAx>
        <c:axId val="3972323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1030681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da-DK" sz="1800" b="1" i="0" u="none" strike="noStrike" baseline="0">
                <a:effectLst/>
              </a:rPr>
              <a:t>Additional Weekly CO</a:t>
            </a:r>
            <a:r>
              <a:rPr lang="da-DK" sz="1200" b="1" i="0" u="none" strike="noStrike" baseline="0">
                <a:effectLst/>
              </a:rPr>
              <a:t>2</a:t>
            </a:r>
            <a:r>
              <a:rPr lang="da-DK" sz="1800" b="1" i="0" u="none" strike="noStrike" baseline="0">
                <a:effectLst/>
              </a:rPr>
              <a:t> (tonnes)</a:t>
            </a:r>
            <a:endParaRPr lang="da-DK">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title>
    <c:autoTitleDeleted val="0"/>
    <c:plotArea>
      <c:layout/>
      <c:barChart>
        <c:barDir val="col"/>
        <c:grouping val="clustered"/>
        <c:varyColors val="0"/>
        <c:ser>
          <c:idx val="0"/>
          <c:order val="0"/>
          <c:tx>
            <c:strRef>
              <c:f>'Goth - Ghent'!$B$5</c:f>
              <c:strCache>
                <c:ptCount val="1"/>
                <c:pt idx="0">
                  <c:v>Ship A</c:v>
                </c:pt>
              </c:strCache>
            </c:strRef>
          </c:tx>
          <c:spPr>
            <a:solidFill>
              <a:schemeClr val="dk1">
                <a:tint val="88500"/>
              </a:schemeClr>
            </a:solidFill>
            <a:ln>
              <a:noFill/>
            </a:ln>
            <a:effectLst/>
          </c:spPr>
          <c:invertIfNegative val="0"/>
          <c:cat>
            <c:strRef>
              <c:f>'Goth - Ghent'!$F$49:$H$49</c:f>
              <c:strCache>
                <c:ptCount val="3"/>
                <c:pt idx="0">
                  <c:v>Cruise Emissions (Main Engine)</c:v>
                </c:pt>
                <c:pt idx="1">
                  <c:v>Cruise Emissions (Aux. Engine)</c:v>
                </c:pt>
                <c:pt idx="2">
                  <c:v>Port Emissions</c:v>
                </c:pt>
              </c:strCache>
            </c:strRef>
          </c:cat>
          <c:val>
            <c:numRef>
              <c:f>'Goth - Ghent'!$U$24:$W$24</c:f>
              <c:numCache>
                <c:formatCode>General</c:formatCode>
                <c:ptCount val="3"/>
                <c:pt idx="0">
                  <c:v>0</c:v>
                </c:pt>
                <c:pt idx="1">
                  <c:v>0</c:v>
                </c:pt>
                <c:pt idx="2">
                  <c:v>0</c:v>
                </c:pt>
              </c:numCache>
            </c:numRef>
          </c:val>
          <c:extLst>
            <c:ext xmlns:c16="http://schemas.microsoft.com/office/drawing/2014/chart" uri="{C3380CC4-5D6E-409C-BE32-E72D297353CC}">
              <c16:uniqueId val="{00000000-0601-40E5-861F-6403F2262DAB}"/>
            </c:ext>
          </c:extLst>
        </c:ser>
        <c:ser>
          <c:idx val="1"/>
          <c:order val="1"/>
          <c:tx>
            <c:strRef>
              <c:f>'Goth - Ghent'!$B$6</c:f>
              <c:strCache>
                <c:ptCount val="1"/>
                <c:pt idx="0">
                  <c:v>Ship B</c:v>
                </c:pt>
              </c:strCache>
            </c:strRef>
          </c:tx>
          <c:spPr>
            <a:solidFill>
              <a:schemeClr val="dk1">
                <a:tint val="55000"/>
              </a:schemeClr>
            </a:solidFill>
            <a:ln>
              <a:noFill/>
            </a:ln>
            <a:effectLst/>
          </c:spPr>
          <c:invertIfNegative val="0"/>
          <c:cat>
            <c:strRef>
              <c:f>'Goth - Ghent'!$F$49:$H$49</c:f>
              <c:strCache>
                <c:ptCount val="3"/>
                <c:pt idx="0">
                  <c:v>Cruise Emissions (Main Engine)</c:v>
                </c:pt>
                <c:pt idx="1">
                  <c:v>Cruise Emissions (Aux. Engine)</c:v>
                </c:pt>
                <c:pt idx="2">
                  <c:v>Port Emissions</c:v>
                </c:pt>
              </c:strCache>
            </c:strRef>
          </c:cat>
          <c:val>
            <c:numRef>
              <c:f>'Goth - Ghent'!$U$25:$W$25</c:f>
              <c:numCache>
                <c:formatCode>General</c:formatCode>
                <c:ptCount val="3"/>
                <c:pt idx="0">
                  <c:v>0</c:v>
                </c:pt>
                <c:pt idx="1">
                  <c:v>0</c:v>
                </c:pt>
                <c:pt idx="2">
                  <c:v>0</c:v>
                </c:pt>
              </c:numCache>
            </c:numRef>
          </c:val>
          <c:extLst>
            <c:ext xmlns:c16="http://schemas.microsoft.com/office/drawing/2014/chart" uri="{C3380CC4-5D6E-409C-BE32-E72D297353CC}">
              <c16:uniqueId val="{00000001-0601-40E5-861F-6403F2262DAB}"/>
            </c:ext>
          </c:extLst>
        </c:ser>
        <c:ser>
          <c:idx val="2"/>
          <c:order val="2"/>
          <c:tx>
            <c:strRef>
              <c:f>'Goth - Ghent'!$B$7</c:f>
              <c:strCache>
                <c:ptCount val="1"/>
                <c:pt idx="0">
                  <c:v>Ship C</c:v>
                </c:pt>
              </c:strCache>
            </c:strRef>
          </c:tx>
          <c:spPr>
            <a:solidFill>
              <a:schemeClr val="dk1">
                <a:tint val="75000"/>
              </a:schemeClr>
            </a:solidFill>
            <a:ln>
              <a:noFill/>
            </a:ln>
            <a:effectLst/>
          </c:spPr>
          <c:invertIfNegative val="0"/>
          <c:cat>
            <c:strRef>
              <c:f>'Goth - Ghent'!$F$49:$H$49</c:f>
              <c:strCache>
                <c:ptCount val="3"/>
                <c:pt idx="0">
                  <c:v>Cruise Emissions (Main Engine)</c:v>
                </c:pt>
                <c:pt idx="1">
                  <c:v>Cruise Emissions (Aux. Engine)</c:v>
                </c:pt>
                <c:pt idx="2">
                  <c:v>Port Emissions</c:v>
                </c:pt>
              </c:strCache>
            </c:strRef>
          </c:cat>
          <c:val>
            <c:numRef>
              <c:f>'Goth - Ghent'!$U$26:$W$26</c:f>
              <c:numCache>
                <c:formatCode>General</c:formatCode>
                <c:ptCount val="3"/>
                <c:pt idx="0">
                  <c:v>0</c:v>
                </c:pt>
                <c:pt idx="1">
                  <c:v>0</c:v>
                </c:pt>
                <c:pt idx="2">
                  <c:v>0</c:v>
                </c:pt>
              </c:numCache>
            </c:numRef>
          </c:val>
          <c:extLst>
            <c:ext xmlns:c16="http://schemas.microsoft.com/office/drawing/2014/chart" uri="{C3380CC4-5D6E-409C-BE32-E72D297353CC}">
              <c16:uniqueId val="{00000002-0601-40E5-861F-6403F2262DAB}"/>
            </c:ext>
          </c:extLst>
        </c:ser>
        <c:ser>
          <c:idx val="3"/>
          <c:order val="3"/>
          <c:tx>
            <c:strRef>
              <c:f>'Goth - Ghent'!$B$8</c:f>
              <c:strCache>
                <c:ptCount val="1"/>
                <c:pt idx="0">
                  <c:v>Ship D</c:v>
                </c:pt>
              </c:strCache>
            </c:strRef>
          </c:tx>
          <c:spPr>
            <a:solidFill>
              <a:schemeClr val="dk1">
                <a:tint val="98500"/>
              </a:schemeClr>
            </a:solidFill>
            <a:ln>
              <a:noFill/>
            </a:ln>
            <a:effectLst/>
          </c:spPr>
          <c:invertIfNegative val="0"/>
          <c:cat>
            <c:strRef>
              <c:f>'Goth - Ghent'!$F$49:$H$49</c:f>
              <c:strCache>
                <c:ptCount val="3"/>
                <c:pt idx="0">
                  <c:v>Cruise Emissions (Main Engine)</c:v>
                </c:pt>
                <c:pt idx="1">
                  <c:v>Cruise Emissions (Aux. Engine)</c:v>
                </c:pt>
                <c:pt idx="2">
                  <c:v>Port Emissions</c:v>
                </c:pt>
              </c:strCache>
            </c:strRef>
          </c:cat>
          <c:val>
            <c:numRef>
              <c:f>'Goth - Ghent'!$U$27:$W$27</c:f>
              <c:numCache>
                <c:formatCode>General</c:formatCode>
                <c:ptCount val="3"/>
                <c:pt idx="0">
                  <c:v>0</c:v>
                </c:pt>
                <c:pt idx="1">
                  <c:v>0</c:v>
                </c:pt>
                <c:pt idx="2">
                  <c:v>0</c:v>
                </c:pt>
              </c:numCache>
            </c:numRef>
          </c:val>
          <c:extLst>
            <c:ext xmlns:c16="http://schemas.microsoft.com/office/drawing/2014/chart" uri="{C3380CC4-5D6E-409C-BE32-E72D297353CC}">
              <c16:uniqueId val="{00000003-0601-40E5-861F-6403F2262DAB}"/>
            </c:ext>
          </c:extLst>
        </c:ser>
        <c:dLbls>
          <c:showLegendKey val="0"/>
          <c:showVal val="0"/>
          <c:showCatName val="0"/>
          <c:showSerName val="0"/>
          <c:showPercent val="0"/>
          <c:showBubbleSize val="0"/>
        </c:dLbls>
        <c:gapWidth val="150"/>
        <c:axId val="310306816"/>
        <c:axId val="397232384"/>
      </c:barChart>
      <c:catAx>
        <c:axId val="310306816"/>
        <c:scaling>
          <c:orientation val="minMax"/>
        </c:scaling>
        <c:delete val="0"/>
        <c:axPos val="b"/>
        <c:numFmt formatCode="General"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b"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97232384"/>
        <c:crosses val="autoZero"/>
        <c:auto val="1"/>
        <c:lblAlgn val="ctr"/>
        <c:lblOffset val="100"/>
        <c:noMultiLvlLbl val="0"/>
      </c:catAx>
      <c:valAx>
        <c:axId val="3972323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1030681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da-DK" sz="1800" b="1" i="0" u="none" strike="noStrike" baseline="0">
                <a:effectLst/>
              </a:rPr>
              <a:t>Additional Weekly  SO</a:t>
            </a:r>
            <a:r>
              <a:rPr lang="da-DK" sz="1200" b="1" i="0" u="none" strike="noStrike" baseline="0">
                <a:effectLst/>
              </a:rPr>
              <a:t>2</a:t>
            </a:r>
            <a:r>
              <a:rPr lang="da-DK" sz="1800" b="1" i="0" u="none" strike="noStrike" baseline="0">
                <a:effectLst/>
              </a:rPr>
              <a:t> (kg)</a:t>
            </a:r>
            <a:endParaRPr lang="da-DK">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title>
    <c:autoTitleDeleted val="0"/>
    <c:plotArea>
      <c:layout/>
      <c:barChart>
        <c:barDir val="col"/>
        <c:grouping val="clustered"/>
        <c:varyColors val="0"/>
        <c:ser>
          <c:idx val="0"/>
          <c:order val="0"/>
          <c:tx>
            <c:strRef>
              <c:f>'Goth - Ghent'!$B$5</c:f>
              <c:strCache>
                <c:ptCount val="1"/>
                <c:pt idx="0">
                  <c:v>Ship A</c:v>
                </c:pt>
              </c:strCache>
            </c:strRef>
          </c:tx>
          <c:spPr>
            <a:solidFill>
              <a:schemeClr val="accent6">
                <a:shade val="58000"/>
              </a:schemeClr>
            </a:solidFill>
            <a:ln>
              <a:noFill/>
            </a:ln>
            <a:effectLst/>
          </c:spPr>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Ghent'!$X$24:$Z$24</c:f>
              <c:numCache>
                <c:formatCode>General</c:formatCode>
                <c:ptCount val="3"/>
                <c:pt idx="0">
                  <c:v>0</c:v>
                </c:pt>
                <c:pt idx="1">
                  <c:v>0</c:v>
                </c:pt>
                <c:pt idx="2">
                  <c:v>0</c:v>
                </c:pt>
              </c:numCache>
            </c:numRef>
          </c:val>
          <c:extLst>
            <c:ext xmlns:c16="http://schemas.microsoft.com/office/drawing/2014/chart" uri="{C3380CC4-5D6E-409C-BE32-E72D297353CC}">
              <c16:uniqueId val="{00000000-80A0-4DA9-BE0A-512FB49285B1}"/>
            </c:ext>
          </c:extLst>
        </c:ser>
        <c:ser>
          <c:idx val="1"/>
          <c:order val="1"/>
          <c:tx>
            <c:strRef>
              <c:f>'Goth - Ghent'!$B$6</c:f>
              <c:strCache>
                <c:ptCount val="1"/>
                <c:pt idx="0">
                  <c:v>Ship B</c:v>
                </c:pt>
              </c:strCache>
            </c:strRef>
          </c:tx>
          <c:spPr>
            <a:solidFill>
              <a:schemeClr val="accent6">
                <a:shade val="86000"/>
              </a:schemeClr>
            </a:solidFill>
            <a:ln>
              <a:noFill/>
            </a:ln>
            <a:effectLst/>
          </c:spPr>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Ghent'!$X$25:$Z$25</c:f>
              <c:numCache>
                <c:formatCode>General</c:formatCode>
                <c:ptCount val="3"/>
                <c:pt idx="0">
                  <c:v>0</c:v>
                </c:pt>
                <c:pt idx="1">
                  <c:v>0</c:v>
                </c:pt>
                <c:pt idx="2">
                  <c:v>0</c:v>
                </c:pt>
              </c:numCache>
            </c:numRef>
          </c:val>
          <c:extLst>
            <c:ext xmlns:c16="http://schemas.microsoft.com/office/drawing/2014/chart" uri="{C3380CC4-5D6E-409C-BE32-E72D297353CC}">
              <c16:uniqueId val="{00000001-80A0-4DA9-BE0A-512FB49285B1}"/>
            </c:ext>
          </c:extLst>
        </c:ser>
        <c:ser>
          <c:idx val="2"/>
          <c:order val="2"/>
          <c:tx>
            <c:strRef>
              <c:f>'Goth - Ghent'!$B$7</c:f>
              <c:strCache>
                <c:ptCount val="1"/>
                <c:pt idx="0">
                  <c:v>Ship C</c:v>
                </c:pt>
              </c:strCache>
            </c:strRef>
          </c:tx>
          <c:spPr>
            <a:solidFill>
              <a:schemeClr val="accent6">
                <a:tint val="86000"/>
              </a:schemeClr>
            </a:solidFill>
            <a:ln>
              <a:noFill/>
            </a:ln>
            <a:effectLst/>
          </c:spPr>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Ghent'!$X$26:$Z$26</c:f>
              <c:numCache>
                <c:formatCode>General</c:formatCode>
                <c:ptCount val="3"/>
                <c:pt idx="0">
                  <c:v>0</c:v>
                </c:pt>
                <c:pt idx="1">
                  <c:v>0</c:v>
                </c:pt>
                <c:pt idx="2">
                  <c:v>0</c:v>
                </c:pt>
              </c:numCache>
            </c:numRef>
          </c:val>
          <c:extLst>
            <c:ext xmlns:c16="http://schemas.microsoft.com/office/drawing/2014/chart" uri="{C3380CC4-5D6E-409C-BE32-E72D297353CC}">
              <c16:uniqueId val="{00000002-80A0-4DA9-BE0A-512FB49285B1}"/>
            </c:ext>
          </c:extLst>
        </c:ser>
        <c:ser>
          <c:idx val="3"/>
          <c:order val="3"/>
          <c:tx>
            <c:strRef>
              <c:f>'Goth - Ghent'!$B$8</c:f>
              <c:strCache>
                <c:ptCount val="1"/>
                <c:pt idx="0">
                  <c:v>Ship D</c:v>
                </c:pt>
              </c:strCache>
            </c:strRef>
          </c:tx>
          <c:spPr>
            <a:solidFill>
              <a:schemeClr val="accent6">
                <a:tint val="58000"/>
              </a:schemeClr>
            </a:solidFill>
            <a:ln>
              <a:noFill/>
            </a:ln>
            <a:effectLst/>
          </c:spPr>
          <c:invertIfNegative val="0"/>
          <c:cat>
            <c:strRef>
              <c:f>('Goth - Ghent'!$E$4,'Goth - Ghent'!$D$4:$E$4)</c:f>
              <c:strCache>
                <c:ptCount val="3"/>
                <c:pt idx="0">
                  <c:v> Fuel port per hour berth</c:v>
                </c:pt>
                <c:pt idx="1">
                  <c:v>Fuel AE per hour SAILING per ship</c:v>
                </c:pt>
                <c:pt idx="2">
                  <c:v> Fuel port per hour berth</c:v>
                </c:pt>
              </c:strCache>
            </c:strRef>
          </c:cat>
          <c:val>
            <c:numRef>
              <c:f>'Goth - Ghent'!$X$27:$Z$27</c:f>
              <c:numCache>
                <c:formatCode>General</c:formatCode>
                <c:ptCount val="3"/>
                <c:pt idx="0">
                  <c:v>0</c:v>
                </c:pt>
                <c:pt idx="1">
                  <c:v>0</c:v>
                </c:pt>
                <c:pt idx="2">
                  <c:v>0</c:v>
                </c:pt>
              </c:numCache>
            </c:numRef>
          </c:val>
          <c:extLst>
            <c:ext xmlns:c16="http://schemas.microsoft.com/office/drawing/2014/chart" uri="{C3380CC4-5D6E-409C-BE32-E72D297353CC}">
              <c16:uniqueId val="{00000003-80A0-4DA9-BE0A-512FB49285B1}"/>
            </c:ext>
          </c:extLst>
        </c:ser>
        <c:dLbls>
          <c:showLegendKey val="0"/>
          <c:showVal val="0"/>
          <c:showCatName val="0"/>
          <c:showSerName val="0"/>
          <c:showPercent val="0"/>
          <c:showBubbleSize val="0"/>
        </c:dLbls>
        <c:gapWidth val="150"/>
        <c:axId val="310306816"/>
        <c:axId val="397232384"/>
      </c:barChart>
      <c:catAx>
        <c:axId val="310306816"/>
        <c:scaling>
          <c:orientation val="minMax"/>
        </c:scaling>
        <c:delete val="0"/>
        <c:axPos val="b"/>
        <c:numFmt formatCode="General"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b"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97232384"/>
        <c:crosses val="autoZero"/>
        <c:auto val="1"/>
        <c:lblAlgn val="ctr"/>
        <c:lblOffset val="100"/>
        <c:noMultiLvlLbl val="0"/>
      </c:catAx>
      <c:valAx>
        <c:axId val="3972323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crossAx val="31030681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l-G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1053913</xdr:colOff>
      <xdr:row>5</xdr:row>
      <xdr:rowOff>10645</xdr:rowOff>
    </xdr:from>
    <xdr:to>
      <xdr:col>16</xdr:col>
      <xdr:colOff>278465</xdr:colOff>
      <xdr:row>14</xdr:row>
      <xdr:rowOff>197784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1064558</xdr:colOff>
      <xdr:row>19</xdr:row>
      <xdr:rowOff>0</xdr:rowOff>
    </xdr:from>
    <xdr:to>
      <xdr:col>16</xdr:col>
      <xdr:colOff>322729</xdr:colOff>
      <xdr:row>29</xdr:row>
      <xdr:rowOff>88526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9925</xdr:colOff>
      <xdr:row>5</xdr:row>
      <xdr:rowOff>13846</xdr:rowOff>
    </xdr:from>
    <xdr:to>
      <xdr:col>8</xdr:col>
      <xdr:colOff>1061357</xdr:colOff>
      <xdr:row>14</xdr:row>
      <xdr:rowOff>193139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14007</xdr:colOff>
      <xdr:row>19</xdr:row>
      <xdr:rowOff>0</xdr:rowOff>
    </xdr:from>
    <xdr:to>
      <xdr:col>8</xdr:col>
      <xdr:colOff>1060076</xdr:colOff>
      <xdr:row>29</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31215</xdr:colOff>
      <xdr:row>29</xdr:row>
      <xdr:rowOff>97651</xdr:rowOff>
    </xdr:from>
    <xdr:to>
      <xdr:col>8</xdr:col>
      <xdr:colOff>1060715</xdr:colOff>
      <xdr:row>46</xdr:row>
      <xdr:rowOff>8004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11207</xdr:colOff>
      <xdr:row>29</xdr:row>
      <xdr:rowOff>86446</xdr:rowOff>
    </xdr:from>
    <xdr:to>
      <xdr:col>16</xdr:col>
      <xdr:colOff>311524</xdr:colOff>
      <xdr:row>45</xdr:row>
      <xdr:rowOff>187299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roroseca.transport.dtu.dk/disse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9"/>
  <sheetViews>
    <sheetView tabSelected="1" zoomScale="70" zoomScaleNormal="70" workbookViewId="0">
      <selection activeCell="E39" sqref="E39"/>
    </sheetView>
  </sheetViews>
  <sheetFormatPr defaultRowHeight="15" x14ac:dyDescent="0.25"/>
  <cols>
    <col min="1" max="1" width="32.28515625" customWidth="1"/>
    <col min="3" max="3" width="41.5703125" customWidth="1"/>
    <col min="4" max="4" width="40.140625" customWidth="1"/>
    <col min="5" max="5" width="37.28515625" customWidth="1"/>
    <col min="6" max="6" width="29.28515625" customWidth="1"/>
    <col min="8" max="8" width="14.28515625" customWidth="1"/>
    <col min="9" max="9" width="16.140625" style="7" customWidth="1"/>
    <col min="10" max="10" width="9.140625" style="7"/>
  </cols>
  <sheetData>
    <row r="1" spans="1:23" s="17" customFormat="1" ht="18.75" x14ac:dyDescent="0.3">
      <c r="A1" s="24" t="s">
        <v>19</v>
      </c>
      <c r="B1" s="24">
        <v>3</v>
      </c>
      <c r="C1" s="42" t="s">
        <v>18</v>
      </c>
      <c r="D1" s="43"/>
      <c r="E1" s="43"/>
      <c r="F1" s="43"/>
      <c r="G1" s="43"/>
      <c r="H1" s="19"/>
      <c r="I1" s="19"/>
      <c r="J1" s="19"/>
      <c r="K1" s="19"/>
      <c r="L1" s="19"/>
    </row>
    <row r="2" spans="1:23" s="2" customFormat="1" x14ac:dyDescent="0.25">
      <c r="A2" s="24" t="s">
        <v>15</v>
      </c>
      <c r="C2" s="53">
        <v>2014</v>
      </c>
      <c r="D2" s="53"/>
      <c r="E2" s="53"/>
      <c r="G2" s="17">
        <f>32*2*A3/$B$1+2</f>
        <v>130</v>
      </c>
      <c r="I2" s="7"/>
      <c r="J2" s="7"/>
      <c r="O2"/>
      <c r="P2"/>
      <c r="Q2"/>
      <c r="R2"/>
      <c r="S2"/>
      <c r="T2"/>
      <c r="U2"/>
      <c r="V2"/>
      <c r="W2"/>
    </row>
    <row r="3" spans="1:23" s="17" customFormat="1" ht="15.75" thickBot="1" x14ac:dyDescent="0.3">
      <c r="A3" s="24">
        <v>6</v>
      </c>
      <c r="C3" s="18"/>
      <c r="D3" s="18"/>
      <c r="E3" s="18"/>
    </row>
    <row r="4" spans="1:23" ht="15.75" thickBot="1" x14ac:dyDescent="0.3">
      <c r="A4" t="s">
        <v>1</v>
      </c>
      <c r="B4" t="s">
        <v>0</v>
      </c>
      <c r="C4" s="26" t="s">
        <v>37</v>
      </c>
      <c r="D4" s="27" t="s">
        <v>38</v>
      </c>
      <c r="E4" s="28" t="s">
        <v>39</v>
      </c>
      <c r="F4" s="29" t="s">
        <v>3</v>
      </c>
      <c r="G4" t="s">
        <v>4</v>
      </c>
      <c r="I4" s="7" t="s">
        <v>13</v>
      </c>
      <c r="J4" s="9" t="s">
        <v>14</v>
      </c>
      <c r="O4" s="17"/>
      <c r="P4" s="17"/>
      <c r="Q4" s="17"/>
      <c r="R4" s="17"/>
      <c r="S4" s="17"/>
      <c r="T4" s="17"/>
      <c r="U4" s="17"/>
      <c r="V4" s="17"/>
      <c r="W4" s="17"/>
    </row>
    <row r="5" spans="1:23" x14ac:dyDescent="0.25">
      <c r="A5" t="s">
        <v>5</v>
      </c>
      <c r="B5" s="3" t="s">
        <v>20</v>
      </c>
      <c r="C5" s="39">
        <v>2</v>
      </c>
      <c r="D5" s="39">
        <v>0.18</v>
      </c>
      <c r="E5" s="39">
        <v>0.25</v>
      </c>
      <c r="F5" s="8">
        <v>38</v>
      </c>
      <c r="G5" s="8">
        <v>130</v>
      </c>
      <c r="I5" s="17">
        <f>((($A$3-1)*577*2)+580+577+116)/$B$1</f>
        <v>2347.6666666666665</v>
      </c>
      <c r="J5" s="8">
        <f>I5/G5</f>
        <v>18.058974358974357</v>
      </c>
      <c r="M5" s="7"/>
      <c r="O5" s="17"/>
      <c r="P5" s="17"/>
      <c r="Q5" s="17"/>
      <c r="R5" s="17"/>
      <c r="S5" s="17"/>
      <c r="T5" s="17"/>
      <c r="U5" s="17"/>
      <c r="V5" s="17"/>
      <c r="W5" s="17"/>
    </row>
    <row r="6" spans="1:23" x14ac:dyDescent="0.25">
      <c r="A6" s="8" t="s">
        <v>2</v>
      </c>
      <c r="B6" s="4" t="s">
        <v>21</v>
      </c>
      <c r="C6" s="40">
        <v>2.1</v>
      </c>
      <c r="D6" s="40">
        <v>0.15</v>
      </c>
      <c r="E6" s="40">
        <v>0.27</v>
      </c>
      <c r="O6" s="17"/>
      <c r="P6" s="17"/>
      <c r="Q6" s="17"/>
      <c r="R6" s="17"/>
      <c r="S6" s="17"/>
      <c r="T6" s="17"/>
      <c r="U6" s="17"/>
      <c r="V6" s="17"/>
      <c r="W6" s="17"/>
    </row>
    <row r="7" spans="1:23" x14ac:dyDescent="0.25">
      <c r="B7" s="5" t="s">
        <v>22</v>
      </c>
      <c r="C7" s="40">
        <v>1.87</v>
      </c>
      <c r="D7" s="40">
        <v>0.15</v>
      </c>
      <c r="E7" s="40">
        <v>0.18</v>
      </c>
      <c r="O7" s="17"/>
      <c r="P7" s="17"/>
      <c r="Q7" s="17"/>
      <c r="R7" s="17"/>
      <c r="S7" s="17"/>
      <c r="T7" s="17"/>
      <c r="U7" s="17"/>
      <c r="V7" s="17"/>
      <c r="W7" s="17"/>
    </row>
    <row r="8" spans="1:23" ht="15.75" thickBot="1" x14ac:dyDescent="0.3">
      <c r="B8" s="6" t="s">
        <v>23</v>
      </c>
      <c r="C8" s="41">
        <v>1.93</v>
      </c>
      <c r="D8" s="41">
        <v>0.17</v>
      </c>
      <c r="E8" s="41">
        <v>0.12</v>
      </c>
      <c r="O8" s="17"/>
      <c r="P8" s="17"/>
      <c r="Q8" s="17"/>
      <c r="R8" s="17"/>
      <c r="S8" s="17"/>
      <c r="T8" s="17"/>
      <c r="U8" s="17"/>
      <c r="V8" s="17"/>
      <c r="W8" s="17"/>
    </row>
    <row r="9" spans="1:23" ht="18.75" x14ac:dyDescent="0.3">
      <c r="B9" s="7" t="s">
        <v>0</v>
      </c>
      <c r="C9" s="42" t="s">
        <v>26</v>
      </c>
      <c r="D9" s="43"/>
      <c r="E9" s="43"/>
      <c r="F9" s="43"/>
      <c r="G9" s="43"/>
      <c r="O9" s="17"/>
      <c r="P9" s="17"/>
      <c r="Q9" s="17"/>
      <c r="R9" s="17"/>
      <c r="S9" s="17"/>
      <c r="T9" s="17"/>
      <c r="U9" s="17"/>
      <c r="V9" s="17"/>
      <c r="W9" s="17"/>
    </row>
    <row r="10" spans="1:23" ht="15.75" thickBot="1" x14ac:dyDescent="0.3">
      <c r="B10" s="10" t="s">
        <v>20</v>
      </c>
      <c r="C10" s="30">
        <f>C5*$G$5/$B$1</f>
        <v>86.666666666666671</v>
      </c>
      <c r="D10" s="30">
        <f>D5*$G$5/$B$1</f>
        <v>7.8</v>
      </c>
      <c r="E10" s="30">
        <f>E5*$F$5/$B$1</f>
        <v>3.1666666666666665</v>
      </c>
      <c r="F10">
        <f>SUM(C10:E10)</f>
        <v>97.63333333333334</v>
      </c>
      <c r="O10" s="17"/>
      <c r="P10" s="17"/>
      <c r="Q10" s="17"/>
      <c r="R10" s="17"/>
      <c r="S10" s="17"/>
      <c r="T10" s="17"/>
      <c r="U10" s="17"/>
      <c r="V10" s="17"/>
      <c r="W10" s="17"/>
    </row>
    <row r="11" spans="1:23" ht="20.25" thickTop="1" thickBot="1" x14ac:dyDescent="0.35">
      <c r="A11" s="16" t="s">
        <v>5</v>
      </c>
      <c r="B11" s="11" t="s">
        <v>21</v>
      </c>
      <c r="C11" s="30">
        <f t="shared" ref="C11:D13" si="0">C6*$G$5/$B$1</f>
        <v>91</v>
      </c>
      <c r="D11" s="30">
        <f t="shared" si="0"/>
        <v>6.5</v>
      </c>
      <c r="E11" s="30">
        <f t="shared" ref="E11:E13" si="1">E6*$F$5/$B$1</f>
        <v>3.4200000000000004</v>
      </c>
      <c r="F11" s="17">
        <f t="shared" ref="F11:F13" si="2">SUM(C11:E11)</f>
        <v>100.92</v>
      </c>
      <c r="G11" s="17"/>
      <c r="O11" s="17"/>
      <c r="P11" s="17"/>
      <c r="Q11" s="17"/>
      <c r="R11" s="17"/>
      <c r="S11" s="17"/>
      <c r="T11" s="17"/>
      <c r="U11" s="17"/>
      <c r="V11" s="17"/>
      <c r="W11" s="17"/>
    </row>
    <row r="12" spans="1:23" ht="15.75" thickTop="1" x14ac:dyDescent="0.25">
      <c r="A12" t="s">
        <v>10</v>
      </c>
      <c r="B12" s="12" t="s">
        <v>22</v>
      </c>
      <c r="C12" s="30">
        <f t="shared" si="0"/>
        <v>81.033333333333346</v>
      </c>
      <c r="D12" s="30">
        <f t="shared" si="0"/>
        <v>6.5</v>
      </c>
      <c r="E12" s="30">
        <f t="shared" si="1"/>
        <v>2.2799999999999998</v>
      </c>
      <c r="F12" s="17">
        <f t="shared" si="2"/>
        <v>89.813333333333347</v>
      </c>
      <c r="O12" s="17"/>
      <c r="P12" s="17"/>
      <c r="Q12" s="17"/>
      <c r="R12" s="17"/>
      <c r="S12" s="17"/>
      <c r="T12" s="17"/>
      <c r="U12" s="17"/>
      <c r="V12" s="17"/>
      <c r="W12" s="17"/>
    </row>
    <row r="13" spans="1:23" x14ac:dyDescent="0.25">
      <c r="B13" s="13" t="s">
        <v>23</v>
      </c>
      <c r="C13" s="30">
        <f t="shared" si="0"/>
        <v>83.63333333333334</v>
      </c>
      <c r="D13" s="30">
        <f t="shared" si="0"/>
        <v>7.3666666666666671</v>
      </c>
      <c r="E13" s="30">
        <f t="shared" si="1"/>
        <v>1.5199999999999998</v>
      </c>
      <c r="F13" s="17">
        <f t="shared" si="2"/>
        <v>92.52</v>
      </c>
      <c r="O13" s="17"/>
      <c r="P13" s="17"/>
      <c r="Q13" s="17"/>
      <c r="R13" s="17"/>
      <c r="S13" s="17"/>
      <c r="T13" s="17"/>
      <c r="U13" s="17"/>
      <c r="V13" s="17"/>
      <c r="W13" s="17"/>
    </row>
    <row r="14" spans="1:23" x14ac:dyDescent="0.25">
      <c r="B14" t="s">
        <v>25</v>
      </c>
      <c r="C14" s="30">
        <f>AVERAGE(C10:C13)</f>
        <v>85.583333333333343</v>
      </c>
      <c r="D14" s="30">
        <f t="shared" ref="D14:F14" si="3">AVERAGE(D10:D13)</f>
        <v>7.041666666666667</v>
      </c>
      <c r="E14" s="30">
        <f t="shared" si="3"/>
        <v>2.5966666666666667</v>
      </c>
      <c r="F14" s="17">
        <f t="shared" si="3"/>
        <v>95.221666666666664</v>
      </c>
      <c r="O14" s="17"/>
      <c r="P14" s="17"/>
      <c r="Q14" s="17"/>
      <c r="R14" s="17"/>
      <c r="S14" s="17"/>
      <c r="T14" s="17"/>
      <c r="U14" s="17"/>
      <c r="V14" s="17"/>
      <c r="W14" s="17"/>
    </row>
    <row r="15" spans="1:23" ht="19.5" thickBot="1" x14ac:dyDescent="0.35">
      <c r="C15" s="42" t="s">
        <v>24</v>
      </c>
      <c r="D15" s="43"/>
      <c r="E15" s="43"/>
      <c r="F15" s="43"/>
      <c r="G15" s="43"/>
      <c r="O15" s="17"/>
      <c r="P15" s="17"/>
      <c r="Q15" s="17"/>
      <c r="R15" s="17"/>
      <c r="S15" s="17"/>
      <c r="T15" s="17"/>
      <c r="U15" s="17"/>
      <c r="V15" s="17"/>
      <c r="W15" s="17"/>
    </row>
    <row r="16" spans="1:23" s="15" customFormat="1" ht="15.75" thickBot="1" x14ac:dyDescent="0.3">
      <c r="A16" s="14" t="s">
        <v>16</v>
      </c>
      <c r="B16" s="15" t="s">
        <v>0</v>
      </c>
      <c r="C16" s="15" t="s">
        <v>6</v>
      </c>
      <c r="D16" s="15" t="s">
        <v>7</v>
      </c>
      <c r="E16" s="15" t="s">
        <v>8</v>
      </c>
      <c r="F16" s="15" t="s">
        <v>11</v>
      </c>
      <c r="G16" s="15" t="s">
        <v>12</v>
      </c>
    </row>
    <row r="17" spans="1:27" x14ac:dyDescent="0.25">
      <c r="A17" s="24" t="s">
        <v>31</v>
      </c>
      <c r="B17" s="10" t="s">
        <v>20</v>
      </c>
      <c r="C17" s="33">
        <f>C5*($J$17/$J$5)^$A$24</f>
        <v>2</v>
      </c>
      <c r="D17" s="33">
        <v>0.18</v>
      </c>
      <c r="E17" s="33">
        <v>0.25</v>
      </c>
      <c r="F17" s="22">
        <f>$G$5+$F$5-G17</f>
        <v>38</v>
      </c>
      <c r="G17" s="22">
        <f>($G$5/$A$3+A18)*A22</f>
        <v>130</v>
      </c>
      <c r="I17" s="17">
        <f>((($A$22-1)*577*2)+580+577+116)/$A$20</f>
        <v>2347.6666666666665</v>
      </c>
      <c r="J17" s="22">
        <f>I17/G17</f>
        <v>18.058974358974357</v>
      </c>
      <c r="L17" s="7"/>
      <c r="M17" s="7"/>
    </row>
    <row r="18" spans="1:27" x14ac:dyDescent="0.25">
      <c r="A18" s="37">
        <v>0</v>
      </c>
      <c r="B18" s="11" t="s">
        <v>21</v>
      </c>
      <c r="C18" s="34">
        <f t="shared" ref="C18:C20" si="4">C6*($J$17/$J$5)^$A$24</f>
        <v>2.1</v>
      </c>
      <c r="D18" s="35">
        <v>0.15</v>
      </c>
      <c r="E18" s="35">
        <v>0.27</v>
      </c>
      <c r="F18" s="31" t="s">
        <v>40</v>
      </c>
      <c r="G18" s="17"/>
    </row>
    <row r="19" spans="1:27" x14ac:dyDescent="0.25">
      <c r="A19" s="24" t="s">
        <v>19</v>
      </c>
      <c r="B19" s="12" t="s">
        <v>22</v>
      </c>
      <c r="C19" s="35">
        <f t="shared" si="4"/>
        <v>1.87</v>
      </c>
      <c r="D19" s="35">
        <v>0.15</v>
      </c>
      <c r="E19" s="35">
        <v>0.18</v>
      </c>
      <c r="F19" s="32">
        <f>IF(A22=A3,0,F17-$F$5)</f>
        <v>0</v>
      </c>
    </row>
    <row r="20" spans="1:27" ht="15.75" thickBot="1" x14ac:dyDescent="0.3">
      <c r="A20" s="38">
        <v>3</v>
      </c>
      <c r="B20" s="13" t="s">
        <v>23</v>
      </c>
      <c r="C20" s="36">
        <f t="shared" si="4"/>
        <v>1.93</v>
      </c>
      <c r="D20" s="36">
        <v>0.17</v>
      </c>
      <c r="E20" s="36">
        <v>0.12</v>
      </c>
    </row>
    <row r="21" spans="1:27" x14ac:dyDescent="0.25">
      <c r="A21" s="24" t="s">
        <v>17</v>
      </c>
      <c r="B21" s="7"/>
      <c r="R21" s="23"/>
      <c r="S21" s="23"/>
      <c r="T21" s="23"/>
      <c r="U21" s="23"/>
      <c r="V21" s="23"/>
      <c r="W21" s="23"/>
      <c r="X21" s="23"/>
      <c r="Y21" s="23"/>
      <c r="Z21" s="23"/>
      <c r="AA21" s="23"/>
    </row>
    <row r="22" spans="1:27" s="1" customFormat="1" ht="18.75" x14ac:dyDescent="0.3">
      <c r="A22" s="38">
        <v>6</v>
      </c>
      <c r="B22" s="1" t="s">
        <v>0</v>
      </c>
      <c r="C22" s="42" t="s">
        <v>26</v>
      </c>
      <c r="D22" s="43"/>
      <c r="E22" s="43"/>
      <c r="F22" s="43"/>
      <c r="G22" s="43"/>
      <c r="R22" s="23"/>
      <c r="S22" s="23"/>
      <c r="T22" s="23"/>
      <c r="U22" s="23"/>
      <c r="V22" s="23"/>
      <c r="W22" s="23"/>
      <c r="X22" s="23"/>
      <c r="Y22" s="23"/>
      <c r="Z22" s="23"/>
      <c r="AA22" s="23"/>
    </row>
    <row r="23" spans="1:27" s="1" customFormat="1" x14ac:dyDescent="0.25">
      <c r="A23" s="24" t="s">
        <v>27</v>
      </c>
      <c r="B23" s="10" t="s">
        <v>20</v>
      </c>
      <c r="C23" s="30">
        <f>C17*$G$17/$A$20</f>
        <v>86.666666666666671</v>
      </c>
      <c r="D23" s="30">
        <f>D17*$G$17/$A$20</f>
        <v>7.8</v>
      </c>
      <c r="E23" s="30">
        <f>E17*$F$17/$A$20</f>
        <v>3.1666666666666665</v>
      </c>
      <c r="F23" s="17"/>
      <c r="R23" s="23"/>
      <c r="S23" s="23"/>
      <c r="T23" s="23"/>
      <c r="U23" s="46" t="s">
        <v>32</v>
      </c>
      <c r="V23" s="46"/>
      <c r="W23" s="46"/>
      <c r="X23" s="46" t="s">
        <v>33</v>
      </c>
      <c r="Y23" s="46"/>
      <c r="Z23" s="46"/>
      <c r="AA23" s="23"/>
    </row>
    <row r="24" spans="1:27" s="1" customFormat="1" x14ac:dyDescent="0.25">
      <c r="A24" s="37">
        <v>3.5</v>
      </c>
      <c r="B24" s="11" t="s">
        <v>21</v>
      </c>
      <c r="C24" s="30">
        <f t="shared" ref="C24:D26" si="5">C18*$G$17/$A$20</f>
        <v>91</v>
      </c>
      <c r="D24" s="30">
        <f t="shared" si="5"/>
        <v>6.5</v>
      </c>
      <c r="E24" s="30">
        <f t="shared" ref="E24:E26" si="6">E18*$F$17/$A$20</f>
        <v>3.4200000000000004</v>
      </c>
      <c r="F24" s="17"/>
      <c r="R24" s="23">
        <f>C23-C10</f>
        <v>0</v>
      </c>
      <c r="S24" s="23">
        <f t="shared" ref="S24:T28" si="7">D23-D10</f>
        <v>0</v>
      </c>
      <c r="T24" s="23">
        <f t="shared" si="7"/>
        <v>0</v>
      </c>
      <c r="U24" s="23">
        <f>3.114*R24</f>
        <v>0</v>
      </c>
      <c r="V24" s="23">
        <f t="shared" ref="V24:W24" si="8">3.114*S24</f>
        <v>0</v>
      </c>
      <c r="W24" s="23">
        <f t="shared" si="8"/>
        <v>0</v>
      </c>
      <c r="X24" s="23">
        <f t="shared" ref="X24:Z28" si="9">(0.002*R24)*1000</f>
        <v>0</v>
      </c>
      <c r="Y24" s="23">
        <f t="shared" si="9"/>
        <v>0</v>
      </c>
      <c r="Z24" s="23">
        <f t="shared" si="9"/>
        <v>0</v>
      </c>
      <c r="AA24" s="23"/>
    </row>
    <row r="25" spans="1:27" s="1" customFormat="1" x14ac:dyDescent="0.25">
      <c r="B25" s="12" t="s">
        <v>22</v>
      </c>
      <c r="C25" s="30">
        <f t="shared" si="5"/>
        <v>81.033333333333346</v>
      </c>
      <c r="D25" s="30">
        <f t="shared" si="5"/>
        <v>6.5</v>
      </c>
      <c r="E25" s="30">
        <f t="shared" si="6"/>
        <v>2.2799999999999998</v>
      </c>
      <c r="F25" s="17"/>
      <c r="R25" s="23">
        <f t="shared" ref="R25:R28" si="10">C24-C11</f>
        <v>0</v>
      </c>
      <c r="S25" s="23">
        <f t="shared" si="7"/>
        <v>0</v>
      </c>
      <c r="T25" s="23">
        <f t="shared" si="7"/>
        <v>0</v>
      </c>
      <c r="U25" s="23">
        <f t="shared" ref="U25:U28" si="11">3.114*R25</f>
        <v>0</v>
      </c>
      <c r="V25" s="23">
        <f t="shared" ref="V25:V28" si="12">3.114*S25</f>
        <v>0</v>
      </c>
      <c r="W25" s="23">
        <f t="shared" ref="W25:W28" si="13">3.114*T25</f>
        <v>0</v>
      </c>
      <c r="X25" s="23">
        <f t="shared" si="9"/>
        <v>0</v>
      </c>
      <c r="Y25" s="23">
        <f t="shared" si="9"/>
        <v>0</v>
      </c>
      <c r="Z25" s="23">
        <f t="shared" si="9"/>
        <v>0</v>
      </c>
      <c r="AA25" s="23"/>
    </row>
    <row r="26" spans="1:27" s="1" customFormat="1" x14ac:dyDescent="0.25">
      <c r="B26" s="13" t="s">
        <v>23</v>
      </c>
      <c r="C26" s="30">
        <f t="shared" si="5"/>
        <v>83.63333333333334</v>
      </c>
      <c r="D26" s="30">
        <f t="shared" si="5"/>
        <v>7.3666666666666671</v>
      </c>
      <c r="E26" s="30">
        <f t="shared" si="6"/>
        <v>1.5199999999999998</v>
      </c>
      <c r="F26" s="17"/>
      <c r="R26" s="23">
        <f t="shared" si="10"/>
        <v>0</v>
      </c>
      <c r="S26" s="23">
        <f t="shared" si="7"/>
        <v>0</v>
      </c>
      <c r="T26" s="23">
        <f t="shared" si="7"/>
        <v>0</v>
      </c>
      <c r="U26" s="23">
        <f t="shared" si="11"/>
        <v>0</v>
      </c>
      <c r="V26" s="23">
        <f t="shared" si="12"/>
        <v>0</v>
      </c>
      <c r="W26" s="23">
        <f t="shared" si="13"/>
        <v>0</v>
      </c>
      <c r="X26" s="23">
        <f t="shared" si="9"/>
        <v>0</v>
      </c>
      <c r="Y26" s="23">
        <f t="shared" si="9"/>
        <v>0</v>
      </c>
      <c r="Z26" s="23">
        <f t="shared" si="9"/>
        <v>0</v>
      </c>
      <c r="AA26" s="23"/>
    </row>
    <row r="27" spans="1:27" s="1" customFormat="1" x14ac:dyDescent="0.25">
      <c r="B27" s="1" t="s">
        <v>9</v>
      </c>
      <c r="C27" s="30">
        <f>AVERAGE(C23:C26)*$A$20</f>
        <v>256.75</v>
      </c>
      <c r="D27" s="30">
        <f t="shared" ref="D27:E27" si="14">AVERAGE(D23:D26)*$A$20</f>
        <v>21.125</v>
      </c>
      <c r="E27" s="30">
        <f t="shared" si="14"/>
        <v>7.79</v>
      </c>
      <c r="F27" s="17"/>
      <c r="R27" s="23">
        <f t="shared" si="10"/>
        <v>0</v>
      </c>
      <c r="S27" s="23">
        <f t="shared" si="7"/>
        <v>0</v>
      </c>
      <c r="T27" s="23">
        <f t="shared" si="7"/>
        <v>0</v>
      </c>
      <c r="U27" s="23">
        <f t="shared" si="11"/>
        <v>0</v>
      </c>
      <c r="V27" s="23">
        <f t="shared" si="12"/>
        <v>0</v>
      </c>
      <c r="W27" s="23">
        <f t="shared" si="13"/>
        <v>0</v>
      </c>
      <c r="X27" s="23">
        <f t="shared" si="9"/>
        <v>0</v>
      </c>
      <c r="Y27" s="23">
        <f t="shared" si="9"/>
        <v>0</v>
      </c>
      <c r="Z27" s="23">
        <f t="shared" si="9"/>
        <v>0</v>
      </c>
      <c r="AA27" s="23"/>
    </row>
    <row r="28" spans="1:27" ht="15.75" thickBot="1" x14ac:dyDescent="0.3">
      <c r="B28" s="1"/>
      <c r="C28" s="1"/>
      <c r="D28" s="1"/>
      <c r="E28" s="1"/>
      <c r="F28" s="1"/>
      <c r="G28" s="1"/>
      <c r="R28" s="23">
        <f t="shared" si="10"/>
        <v>171.16666666666666</v>
      </c>
      <c r="S28" s="23">
        <f t="shared" si="7"/>
        <v>14.083333333333332</v>
      </c>
      <c r="T28" s="23">
        <f t="shared" si="7"/>
        <v>5.1933333333333334</v>
      </c>
      <c r="U28" s="23">
        <f t="shared" si="11"/>
        <v>533.01299999999992</v>
      </c>
      <c r="V28" s="23">
        <f t="shared" si="12"/>
        <v>43.855499999999992</v>
      </c>
      <c r="W28" s="23">
        <f t="shared" si="13"/>
        <v>16.172039999999999</v>
      </c>
      <c r="X28" s="23">
        <f t="shared" si="9"/>
        <v>342.33333333333331</v>
      </c>
      <c r="Y28" s="23">
        <f t="shared" si="9"/>
        <v>28.166666666666668</v>
      </c>
      <c r="Z28" s="23">
        <f t="shared" si="9"/>
        <v>10.386666666666667</v>
      </c>
      <c r="AA28" s="23"/>
    </row>
    <row r="29" spans="1:27" ht="15" customHeight="1" x14ac:dyDescent="0.25">
      <c r="A29" s="1"/>
      <c r="C29" s="47" t="s">
        <v>42</v>
      </c>
      <c r="D29" s="48"/>
      <c r="R29" s="23"/>
      <c r="S29" s="23"/>
      <c r="T29" s="23"/>
      <c r="U29" s="23"/>
      <c r="V29" s="23"/>
      <c r="W29" s="23"/>
      <c r="X29" s="23"/>
      <c r="Y29" s="23"/>
      <c r="Z29" s="23"/>
      <c r="AA29" s="23"/>
    </row>
    <row r="30" spans="1:27" s="1" customFormat="1" ht="15" customHeight="1" x14ac:dyDescent="0.25">
      <c r="C30" s="49"/>
      <c r="D30" s="50"/>
      <c r="R30" s="23"/>
      <c r="S30" s="23"/>
      <c r="T30" s="23"/>
      <c r="U30" s="23"/>
      <c r="V30" s="23"/>
      <c r="W30" s="23"/>
      <c r="X30" s="23"/>
      <c r="Y30" s="23"/>
      <c r="Z30" s="23"/>
      <c r="AA30" s="23"/>
    </row>
    <row r="31" spans="1:27" ht="26.25" customHeight="1" x14ac:dyDescent="0.25">
      <c r="A31" s="20" t="s">
        <v>28</v>
      </c>
      <c r="C31" s="49"/>
      <c r="D31" s="50"/>
      <c r="R31" s="23"/>
      <c r="S31" s="23"/>
      <c r="T31" s="23"/>
      <c r="U31" s="23"/>
      <c r="V31" s="23"/>
      <c r="W31" s="23"/>
      <c r="X31" s="23">
        <v>1000</v>
      </c>
      <c r="Y31" s="23"/>
      <c r="Z31" s="23"/>
      <c r="AA31" s="23"/>
    </row>
    <row r="32" spans="1:27" ht="15" customHeight="1" x14ac:dyDescent="0.25">
      <c r="A32" s="21" t="s">
        <v>29</v>
      </c>
      <c r="C32" s="49"/>
      <c r="D32" s="50"/>
    </row>
    <row r="33" spans="1:5" ht="15" customHeight="1" x14ac:dyDescent="0.25">
      <c r="A33" s="25" t="s">
        <v>30</v>
      </c>
      <c r="C33" s="49"/>
      <c r="D33" s="50"/>
    </row>
    <row r="34" spans="1:5" ht="15" customHeight="1" x14ac:dyDescent="0.25">
      <c r="C34" s="49"/>
      <c r="D34" s="50"/>
    </row>
    <row r="35" spans="1:5" ht="15" customHeight="1" x14ac:dyDescent="0.25">
      <c r="C35" s="49"/>
      <c r="D35" s="50"/>
    </row>
    <row r="36" spans="1:5" ht="15" customHeight="1" x14ac:dyDescent="0.25">
      <c r="C36" s="49"/>
      <c r="D36" s="50"/>
    </row>
    <row r="37" spans="1:5" ht="15" customHeight="1" x14ac:dyDescent="0.25">
      <c r="C37" s="49"/>
      <c r="D37" s="50"/>
    </row>
    <row r="38" spans="1:5" ht="15" customHeight="1" x14ac:dyDescent="0.25">
      <c r="C38" s="49"/>
      <c r="D38" s="50"/>
    </row>
    <row r="39" spans="1:5" ht="15" customHeight="1" x14ac:dyDescent="0.25">
      <c r="C39" s="49"/>
      <c r="D39" s="50"/>
    </row>
    <row r="40" spans="1:5" ht="15" customHeight="1" x14ac:dyDescent="0.25">
      <c r="C40" s="49"/>
      <c r="D40" s="50"/>
    </row>
    <row r="41" spans="1:5" ht="15" customHeight="1" x14ac:dyDescent="0.25">
      <c r="C41" s="49"/>
      <c r="D41" s="50"/>
    </row>
    <row r="42" spans="1:5" ht="15" customHeight="1" x14ac:dyDescent="0.25">
      <c r="C42" s="49"/>
      <c r="D42" s="50"/>
    </row>
    <row r="43" spans="1:5" ht="15" customHeight="1" x14ac:dyDescent="0.25">
      <c r="C43" s="49"/>
      <c r="D43" s="50"/>
    </row>
    <row r="44" spans="1:5" ht="15" customHeight="1" x14ac:dyDescent="0.25">
      <c r="C44" s="49"/>
      <c r="D44" s="50"/>
    </row>
    <row r="45" spans="1:5" ht="15.75" customHeight="1" thickBot="1" x14ac:dyDescent="0.3">
      <c r="C45" s="49"/>
      <c r="D45" s="50"/>
    </row>
    <row r="46" spans="1:5" ht="15" customHeight="1" x14ac:dyDescent="0.25">
      <c r="C46" s="49"/>
      <c r="D46" s="50"/>
      <c r="E46" s="44" t="s">
        <v>41</v>
      </c>
    </row>
    <row r="47" spans="1:5" ht="15" customHeight="1" thickBot="1" x14ac:dyDescent="0.3">
      <c r="C47" s="49"/>
      <c r="D47" s="50"/>
      <c r="E47" s="45"/>
    </row>
    <row r="48" spans="1:5" ht="15" customHeight="1" x14ac:dyDescent="0.25">
      <c r="C48" s="49"/>
      <c r="D48" s="50"/>
    </row>
    <row r="49" spans="3:8" ht="20.25" customHeight="1" thickBot="1" x14ac:dyDescent="0.3">
      <c r="C49" s="51"/>
      <c r="D49" s="52"/>
      <c r="F49" s="23" t="s">
        <v>34</v>
      </c>
      <c r="G49" s="23" t="s">
        <v>35</v>
      </c>
      <c r="H49" s="23" t="s">
        <v>36</v>
      </c>
    </row>
  </sheetData>
  <sheetProtection algorithmName="SHA-512" hashValue="LliIlirrjND6LSmrRazum7JhyO4ImYPfFvLp1RYqbDJRUnwJvzaFPW9bZRb7G38BTfMwuPZwqN+i7yZTm2DXJw==" saltValue="sJ0SZQbjkVuOz+1xpsvtGQ==" spinCount="100000" sheet="1" objects="1" scenarios="1"/>
  <protectedRanges>
    <protectedRange sqref="C5:E8 A18 A22 A24" name="Range1"/>
  </protectedRanges>
  <mergeCells count="9">
    <mergeCell ref="X23:Z23"/>
    <mergeCell ref="C29:D49"/>
    <mergeCell ref="C22:G22"/>
    <mergeCell ref="C2:E2"/>
    <mergeCell ref="C1:G1"/>
    <mergeCell ref="C15:G15"/>
    <mergeCell ref="C9:G9"/>
    <mergeCell ref="E46:E47"/>
    <mergeCell ref="U23:W23"/>
  </mergeCells>
  <hyperlinks>
    <hyperlink ref="E46:E47" r:id="rId1" display="Link To Reports"/>
  </hyperlinks>
  <pageMargins left="0.7" right="0.7" top="0.75" bottom="0.75" header="0.3" footer="0.3"/>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Goth - Ghent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Thalis Zis</dc:creator>
  <cp:lastModifiedBy>Thalis Zis</cp:lastModifiedBy>
  <dcterms:created xsi:type="dcterms:W3CDTF">2016-12-03T18:15:01Z</dcterms:created>
  <dcterms:modified xsi:type="dcterms:W3CDTF">2017-09-14T11:39:40Z</dcterms:modified>
</cp:coreProperties>
</file>